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3.01.1" sheetId="2" r:id="rId2"/>
    <sheet name="SO 98-98" sheetId="3" r:id="rId3"/>
    <sheet name="SO 3.01.1" sheetId="4" r:id="rId4"/>
    <sheet name="SO 3.02.1" sheetId="5" r:id="rId5"/>
  </sheets>
  <definedNames/>
  <calcPr/>
  <webPublishing/>
</workbook>
</file>

<file path=xl/sharedStrings.xml><?xml version="1.0" encoding="utf-8"?>
<sst xmlns="http://schemas.openxmlformats.org/spreadsheetml/2006/main" count="3112" uniqueCount="654">
  <si>
    <t>Aspe</t>
  </si>
  <si>
    <t>Rekapitulace ceny</t>
  </si>
  <si>
    <t>S631600161</t>
  </si>
  <si>
    <t>Výstavba PZS Chrást u Plzně - Stupno v km 15,054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</si>
  <si>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</si>
  <si>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</si>
  <si>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</si>
  <si>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</si>
  <si>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</si>
  <si>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</si>
  <si>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</si>
  <si>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</si>
  <si>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</si>
  <si>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</si>
  <si>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</si>
  <si>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</si>
  <si>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3.01.1</t>
  </si>
  <si>
    <t>PZS v km 15,054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</si>
  <si>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</si>
  <si>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</si>
  <si>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</si>
  <si>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</si>
  <si>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</si>
  <si>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</si>
  <si>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</si>
  <si>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</si>
  <si>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</si>
  <si>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</si>
  <si>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</si>
  <si>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</si>
  <si>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</si>
  <si>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</si>
  <si>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</si>
  <si>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</si>
  <si>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</si>
  <si>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</si>
  <si>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</si>
  <si>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</si>
  <si>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</si>
  <si>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</si>
  <si>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</si>
  <si>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</si>
  <si>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</si>
  <si>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</si>
  <si>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</si>
  <si>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3.01.1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</si>
  <si>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</si>
  <si>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</si>
  <si>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</si>
  <si>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</si>
  <si>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</si>
  <si>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</si>
  <si>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</si>
  <si>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</si>
  <si>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</si>
  <si>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</si>
  <si>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</si>
  <si>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</si>
  <si>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</si>
  <si>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</si>
  <si>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</si>
  <si>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</si>
  <si>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</si>
  <si>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</si>
  <si>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</si>
  <si>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</si>
  <si>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</si>
  <si>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</si>
  <si>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</si>
  <si>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</si>
  <si>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</si>
  <si>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</si>
  <si>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6*0,8+5*8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</si>
  <si>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</si>
  <si>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</si>
  <si>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R131738</t>
  </si>
  <si>
    <t>HLOUBENÍ JAM ZAPAŽ I NEPAŽ TŘ. I, ODVOZ DO 20KM</t>
  </si>
  <si>
    <t>5*0,2+4*1,3+1+2</t>
  </si>
  <si>
    <t>6</t>
  </si>
  <si>
    <t>R13273</t>
  </si>
  <si>
    <t>HLOUBENÍ RÝH ŠÍŘ DO 2M PAŽ I NEPAŽ TŘ. I</t>
  </si>
  <si>
    <t>0,4*0,4*38+0,35*0,7*800+0,7*1,2*7+0,35*0,8*40</t>
  </si>
  <si>
    <t>7</t>
  </si>
  <si>
    <t>R132738</t>
  </si>
  <si>
    <t>HLOUBENÍ RÝH ŠÍŘ DO 2M PAŽ I NEPAŽ TŘ. I, ODVOZ DO 20KM</t>
  </si>
  <si>
    <t>0,4*0,1*38+0,35*0,1*800+0,7*0,1*7</t>
  </si>
  <si>
    <t>8</t>
  </si>
  <si>
    <t>HLOUBENÍ RÝH ŠÍŘ DO 2M PAŽ I NEPAŽ TŘ. I - PŘÍPLATEK 20% ZA KOPÁNÍ V OBSAZENÉ TRASE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</si>
  <si>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</si>
  <si>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9</t>
  </si>
  <si>
    <t>R141733</t>
  </si>
  <si>
    <t>PROTLAČOVÁNÍ POTRUBÍ Z PLAST HMOT DN DO 150MM</t>
  </si>
  <si>
    <t>M</t>
  </si>
  <si>
    <t>Technická specifikace položky odpovídá příslušné cenové soustavě</t>
  </si>
  <si>
    <t>10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</si>
  <si>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</si>
  <si>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</si>
  <si>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</si>
  <si>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11</t>
  </si>
  <si>
    <t>702312</t>
  </si>
  <si>
    <t>ZAKRYTÍ KABELŮ VÝSTRAŽNOU FÓLIÍ ŠÍŘKY PŘES 20 DO 40 CM</t>
  </si>
  <si>
    <t>OTSKP19</t>
  </si>
  <si>
    <t>12</t>
  </si>
  <si>
    <t>R17411</t>
  </si>
  <si>
    <t>ZÁSYP JAM A RÝH ZEMINOU SE ZHUTNĚNÍM</t>
  </si>
  <si>
    <t>0,4*0,4*38+0,35*0,7*800+0,7*1,2*7+6*0,8+5*8+0,35*0,8*40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</si>
  <si>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</si>
  <si>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13</t>
  </si>
  <si>
    <t>18214</t>
  </si>
  <si>
    <t>ÚPRAVA POVRCHŮ SROVNÁNÍM ÚZEMÍ V TL DO 0,25M</t>
  </si>
  <si>
    <t>M2</t>
  </si>
  <si>
    <t>0,4*0,1*38+0,35*0,1*800+0,7*0,1*7+5*2*2</t>
  </si>
  <si>
    <t>14</t>
  </si>
  <si>
    <t>701004</t>
  </si>
  <si>
    <t>VYHLEDÁVACÍ MARKER ZEMNÍ</t>
  </si>
  <si>
    <t>15</t>
  </si>
  <si>
    <t>R15111</t>
  </si>
  <si>
    <t>POPLATKY ZA LIKVIDACŮ ODPADŮ NEKONTAMINOVANÝCH - 17 05 04  VYTĚŽENÉ ZEMINY A HORNINY - 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</si>
  <si>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</si>
  <si>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</si>
  <si>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</si>
  <si>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16</t>
  </si>
  <si>
    <t>R75A131</t>
  </si>
  <si>
    <t>KABEL METALICKÝ DVOUPLÁŠŤOVÝ DO 12 PÁRŮ - DODÁVKA</t>
  </si>
  <si>
    <t>KMPÁR</t>
  </si>
  <si>
    <t>3*0,585+12*0,055</t>
  </si>
  <si>
    <t>1. Položka obsahuje: – dodání kabelů podle typu od výrobců včetně mimostaveništní dopravy 2. Položka neobsahuje: X 3. Způsob měření:</t>
  </si>
  <si>
    <t>17</t>
  </si>
  <si>
    <t>75A217</t>
  </si>
  <si>
    <t>ZATAŽENÍ A SPOJKOVÁNÍ KABELŮ DO 12 PÁRŮ - MONTÁŽ</t>
  </si>
  <si>
    <t>18</t>
  </si>
  <si>
    <t>R75A141</t>
  </si>
  <si>
    <t>KABEL METALICKÝ DVOUPLÁŠŤOVÝ PŘES 12 PÁRŮ - DODÁVKA</t>
  </si>
  <si>
    <t>19</t>
  </si>
  <si>
    <t>75A227</t>
  </si>
  <si>
    <t>ZATAŽENÍ A SPOJKOVÁNÍ KABELŮ PŘES 12 PÁRŮ - MONTÁŽ</t>
  </si>
  <si>
    <t>20</t>
  </si>
  <si>
    <t>75A311</t>
  </si>
  <si>
    <t>KABELOVÁ FORMA (UKONČENÍ KABELŮ) PRO KABELY ZABEZPEČOVACÍ DO 12 PÁRŮ</t>
  </si>
  <si>
    <t>21</t>
  </si>
  <si>
    <t>75A312</t>
  </si>
  <si>
    <t>KABELOVÁ FORMA (UKONČENÍ KABELŮ) PRO KABELY ZABEZPEČOVACÍ PŘES 12 PÁRŮ</t>
  </si>
  <si>
    <t>22</t>
  </si>
  <si>
    <t>75A321</t>
  </si>
  <si>
    <t>SPOJKA ROVNÁ PRO PLASTOVÉ KABELY S JÁDRY O PRŮMĚRU 1 MM2 DO 12 PÁRŮ</t>
  </si>
  <si>
    <t>23</t>
  </si>
  <si>
    <t>R75I222</t>
  </si>
  <si>
    <t>KABEL ZEMNÍ DVOUPLÁŠŤOVÝ BEZ PANCÍŘE PRŮMĚRU ŽÍLY 0,8 MM DO 25XN</t>
  </si>
  <si>
    <t>KMČTYŘKA</t>
  </si>
  <si>
    <t>10*0,685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</si>
  <si>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</si>
  <si>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24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</si>
  <si>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</si>
  <si>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</si>
  <si>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</si>
  <si>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25</t>
  </si>
  <si>
    <t>75IH31</t>
  </si>
  <si>
    <t>UKONČENÍ KABELU FORMA KABELOVÁ DÉLKY DO 0,5 M DO 5XN</t>
  </si>
  <si>
    <t>26</t>
  </si>
  <si>
    <t>75II11</t>
  </si>
  <si>
    <t>SPOJKA PRO CELOPLASTOVÉ KABELY BEZ PANCÍŘE DO 100 ŽIL</t>
  </si>
  <si>
    <t>27</t>
  </si>
  <si>
    <t>75II1X</t>
  </si>
  <si>
    <t>SPOJKA PRO CELOPLASTOVÉ KABELY BEZ PANCÍŘE - MONTÁŽ</t>
  </si>
  <si>
    <t>28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</si>
  <si>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</si>
  <si>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</si>
  <si>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</si>
  <si>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</si>
  <si>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29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</si>
  <si>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</si>
  <si>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</si>
  <si>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</si>
  <si>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30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</si>
  <si>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</si>
  <si>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</si>
  <si>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</t>
  </si>
  <si>
    <t>31</t>
  </si>
  <si>
    <t>742L12</t>
  </si>
  <si>
    <t>UKONČENÍ DVOU AŽ PĚTIŽÍLOVÉHO KABELU V ROZVADĚČI NEBO NA PŘÍSTROJI OD 4 DO 16 MM2</t>
  </si>
  <si>
    <t>32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</si>
  <si>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</si>
  <si>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</si>
  <si>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</si>
  <si>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33</t>
  </si>
  <si>
    <t>742P15</t>
  </si>
  <si>
    <t>OZNAČOVACÍ ŠTÍTEK NA KABEL</t>
  </si>
  <si>
    <t>34</t>
  </si>
  <si>
    <t>75A420</t>
  </si>
  <si>
    <t>OZNAČENÍ KABELŮ ZNAČKOVACÍ KABELOVOU OBJÍMKOU</t>
  </si>
  <si>
    <t>zTZ</t>
  </si>
  <si>
    <t>35</t>
  </si>
  <si>
    <t>75IE41</t>
  </si>
  <si>
    <t>SLOUPKOVÝ ROZVADĚČ DO 100 PÁRŮ</t>
  </si>
  <si>
    <t>36</t>
  </si>
  <si>
    <t>75IE4X</t>
  </si>
  <si>
    <t>SLOUPKOVÝ ROZVADĚČ DO 100 PÁRŮ - MONTÁŽ</t>
  </si>
  <si>
    <t>37</t>
  </si>
  <si>
    <t>75IF21</t>
  </si>
  <si>
    <t>ROZPOJOVACÍ SVORKOVNICE 2/10, 2/8</t>
  </si>
  <si>
    <t>38</t>
  </si>
  <si>
    <t>75IF2X</t>
  </si>
  <si>
    <t>ROZPOJOVACÍ SVORKOVNICE 2/10, 2/8 - MONTÁŽ</t>
  </si>
  <si>
    <t>39</t>
  </si>
  <si>
    <t>R741911</t>
  </si>
  <si>
    <t>UZEMŇOVACÍ VODIČ V ZEMI FEZN DO 120 MM2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</si>
  <si>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</si>
  <si>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40</t>
  </si>
  <si>
    <t>741B11</t>
  </si>
  <si>
    <t>ZEMNÍCÍ TYČ FEZN DÉLKY DO 2 M</t>
  </si>
  <si>
    <t>Zabezp.zařízení - vnitřní</t>
  </si>
  <si>
    <t>41</t>
  </si>
  <si>
    <t>75B411</t>
  </si>
  <si>
    <t>STOJANOVÁ ŘADA PRO 1 STOJAN - DODÁVKA</t>
  </si>
  <si>
    <t>42</t>
  </si>
  <si>
    <t>75B417</t>
  </si>
  <si>
    <t>STOJANOVÁ ŘADA PRO 1 STOJAN - MONTÁŽ</t>
  </si>
  <si>
    <t>43</t>
  </si>
  <si>
    <t>R75B6L1</t>
  </si>
  <si>
    <t>BEZÚDRŽBOVÁ BATERIE 24 V/200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</si>
  <si>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</si>
  <si>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44</t>
  </si>
  <si>
    <t>75B6T7</t>
  </si>
  <si>
    <t>BATERIE - MONTÁŽ</t>
  </si>
  <si>
    <t>45</t>
  </si>
  <si>
    <t>R75B633</t>
  </si>
  <si>
    <t>MĚNIČ AC/DC 230/24 S FUNKCÍ DOBÍJEČE - DODÁVKA, MONTÁŽ</t>
  </si>
  <si>
    <t>Měnič AC/DC 230/24 s funkcí dobíječe - dodávka, montáž</t>
  </si>
  <si>
    <t>46</t>
  </si>
  <si>
    <t>746771</t>
  </si>
  <si>
    <t>MĚNIČ DC/DC DO 20 A</t>
  </si>
  <si>
    <t>47</t>
  </si>
  <si>
    <t>R632650</t>
  </si>
  <si>
    <t>ZÁZNAMOVÉ ZAŘÍZENÍ - DODÁVKA A MONTÁŽ</t>
  </si>
  <si>
    <t>48</t>
  </si>
  <si>
    <t>R632648</t>
  </si>
  <si>
    <t>ZDROJ KMITAVÉHO SIGNÁLU - DODÁVKA A MONTÁŽ</t>
  </si>
  <si>
    <t>49</t>
  </si>
  <si>
    <t>R632649</t>
  </si>
  <si>
    <t>STABILIZÁTOR NAPĚTÍ - DODÁVKA A MONTÁŽ</t>
  </si>
  <si>
    <t>50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</si>
  <si>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</si>
  <si>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</si>
  <si>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</si>
  <si>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51</t>
  </si>
  <si>
    <t>75D277</t>
  </si>
  <si>
    <t>ZAŘÍZENÍ (PZZ) PRO NEVIDOMÉ - MONTÁŽ</t>
  </si>
  <si>
    <t>52</t>
  </si>
  <si>
    <t>R75B561</t>
  </si>
  <si>
    <t>DODÁVKA 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</si>
  <si>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</si>
  <si>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53</t>
  </si>
  <si>
    <t>R75B567</t>
  </si>
  <si>
    <t>MONTÁŽ 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</si>
  <si>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</si>
  <si>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54</t>
  </si>
  <si>
    <t>75B471</t>
  </si>
  <si>
    <t>KABELOVÝ ROŠT VODOROVNÝ - DODÁVKA</t>
  </si>
  <si>
    <t>55</t>
  </si>
  <si>
    <t>75B477</t>
  </si>
  <si>
    <t>KABELOVÝ ROŠT VODOROVNÝ - MONTÁŽ</t>
  </si>
  <si>
    <t>56</t>
  </si>
  <si>
    <t>744121</t>
  </si>
  <si>
    <t>ROZVODNICE NN MODULÁRNÍ, MIN. IP 55, TŘÍDA IZOLACE II, DO 24 MODULŮ</t>
  </si>
  <si>
    <t>57</t>
  </si>
  <si>
    <t>R746698</t>
  </si>
  <si>
    <t>VYBAVENÍ DOMKU - NÁBYTEK - DODÁVKA A MONTÁŽ</t>
  </si>
  <si>
    <t>Zabezp.zařízení - venkovní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</si>
  <si>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</si>
  <si>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</si>
  <si>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</si>
  <si>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</si>
  <si>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</si>
  <si>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</si>
  <si>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</si>
  <si>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744231</t>
  </si>
  <si>
    <t>KABELOVÁ SKŘÍŇ VENKOVNÍ SPOLEČNÁ PŘÍSTROJOVÁ PRO PŘEJEZDY</t>
  </si>
  <si>
    <t>61</t>
  </si>
  <si>
    <t>R743B51</t>
  </si>
  <si>
    <t>PANEL MÍSTNÍHO OVLÁDÁNÍ</t>
  </si>
  <si>
    <t>Dodávka a montáž skříně místního ovládání přejezdu</t>
  </si>
  <si>
    <t>62</t>
  </si>
  <si>
    <t>75IEC3</t>
  </si>
  <si>
    <t>VENKOVNÍ TELEFONNÍ OBJEKT NA OBJEKTU</t>
  </si>
  <si>
    <t>63</t>
  </si>
  <si>
    <t>75IECX</t>
  </si>
  <si>
    <t>VENKOVNÍ TELEFONNÍ OBJEKT - MONTÁŽ</t>
  </si>
  <si>
    <t>64</t>
  </si>
  <si>
    <t>R75D221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</si>
  <si>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</si>
  <si>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</si>
  <si>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65</t>
  </si>
  <si>
    <t>75D227</t>
  </si>
  <si>
    <t>VÝSTRAŽNÍK BEZ ZÁVORY, 1 SKŘÍŇ - MONTÁŽ</t>
  </si>
  <si>
    <t>66</t>
  </si>
  <si>
    <t>R75D241</t>
  </si>
  <si>
    <t>VÝSTRAŽNÍK BEZ ZÁVORY, 2 SKŘÍNĚ - DODÁVKA</t>
  </si>
  <si>
    <t>1. Položka obsahuje: – dodávka výstražníku bez závory 2 skříně podle jeho typu a potřebného pomocného materiálu a dopravy do staveništního skladu – dodávku výstražníku bez závory 2 skříně včetně pomocného materiálu, dopravu do místa určení 2. Položka neobsahuje: X 3. Způsob měření:</t>
  </si>
  <si>
    <t>67</t>
  </si>
  <si>
    <t>75D247</t>
  </si>
  <si>
    <t>VÝSTRAŽNÍK BEZ ZÁVORY, 2 SKŘÍNĚ - MONTÁŽ</t>
  </si>
  <si>
    <t>68</t>
  </si>
  <si>
    <t>R75D261</t>
  </si>
  <si>
    <t>PŘEJEZDNÍK - DODÁVKA</t>
  </si>
  <si>
    <t>1. Položka obsahuje: – dodávka přejezdníku podle jeho typu a potřebného pomocného materiálu a dopravy do staveništního skladu – dodávku přejezdníku včetně pomocného materiálu, dopravu do místa určení 2. Položka neobsahuje: X 3. Způsob měření: Udává se počet kusů kompletní konstrukce nebo práce.</t>
  </si>
  <si>
    <t>69</t>
  </si>
  <si>
    <t>75D267</t>
  </si>
  <si>
    <t>PŘEJEZDNÍK - MONTÁŽ</t>
  </si>
  <si>
    <t>70</t>
  </si>
  <si>
    <t>75C721</t>
  </si>
  <si>
    <t>VZDÁLENOSTNÍ UPOZORNOVADLO, NEPROMĚNNÉ NÁVĚSTIDLO SE ZÁKLADEM - DODÁVKA</t>
  </si>
  <si>
    <t>71</t>
  </si>
  <si>
    <t>75C727</t>
  </si>
  <si>
    <t>VZDÁLENOSTNÍ UPOZORNOVADLO, NEPROMĚNNÉ NÁVĚSTIDLO SE ZÁKLADEM - MONTÁŽ</t>
  </si>
  <si>
    <t>72</t>
  </si>
  <si>
    <t>R75D167U</t>
  </si>
  <si>
    <t>STAVEBNÍ ÚPRAVY V OKOLÍ RD</t>
  </si>
  <si>
    <t>STAVEBNÍ ÚPRAVY A ZEMNÍ PRÁCE V OKOLÍ RD</t>
  </si>
  <si>
    <t>73</t>
  </si>
  <si>
    <t>923481</t>
  </si>
  <si>
    <t>STANIČNÍK - TABULE "ÚZKÁ"</t>
  </si>
  <si>
    <t>74</t>
  </si>
  <si>
    <t>75C881</t>
  </si>
  <si>
    <t>MEZIKOLEJOVÁ LANOVÁ PROPOJKA (DO 3 LAN DO DÉLKY 7 M) - DODÁVKA</t>
  </si>
  <si>
    <t>75</t>
  </si>
  <si>
    <t>75C887</t>
  </si>
  <si>
    <t>MEZIKOLEJOVÁ LANOVÁ PROPOJKA (DO 3 LAN DO DÉLKY 7 M) - MONTÁŽ</t>
  </si>
  <si>
    <t>Demontáže</t>
  </si>
  <si>
    <t>76</t>
  </si>
  <si>
    <t>R75C911</t>
  </si>
  <si>
    <t>SNÍMAČ POČÍTAČE NÁPRAV - DODÁVKA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</si>
  <si>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</si>
  <si>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77</t>
  </si>
  <si>
    <t>75C917</t>
  </si>
  <si>
    <t>SNÍMAČ POČÍTAČE NÁPRAV - MONTÁŽ</t>
  </si>
  <si>
    <t>78</t>
  </si>
  <si>
    <t>R75C931</t>
  </si>
  <si>
    <t>SKŘÍŇ S POČÍTAČI NÁPRAV 4 BODY/2 ÚSEKY - DODÁVKA</t>
  </si>
  <si>
    <t>1. Položka obsahuje: – dodávka skříně s počítači náprav 4 body/2 úseky včetně potřebného pomocného materiálu a dopravy do staveništního skladu – dodávku skříně s počítači náprav 4 body/2 úseky do stavědlové ústředny včetně skříně podle určení a pomocného materiálu, dopravu do staveništního skladu 2. Položka neobsahuje: X 3. Způsob měření:</t>
  </si>
  <si>
    <t>79</t>
  </si>
  <si>
    <t>R75C937</t>
  </si>
  <si>
    <t>SKŘÍŇ S POČÍTAČI NÁPRAV 4 BODY/2 ÚSEKY - MONTÁŽ</t>
  </si>
  <si>
    <t>1. Položka obsahuje: – montáž skříně s počítači náprav 4 body/2 úseky, osazení vnitřních prvků skříně, přezkoušení – montáž skříně s počítači náprav 4 bodů/2 úseky se všemi pomocnými a doplňujícími pracemi a součástmi, případné použití mechanizmů, včetně dopravy ze skladu k místu montáže 2. Položka neobsahuje: X 3. Způsob měření:</t>
  </si>
  <si>
    <t>80</t>
  </si>
  <si>
    <t>R75D218</t>
  </si>
  <si>
    <t>DEMONTÁŽ VÝSTRAŽNÉHO KŘÍŽE</t>
  </si>
  <si>
    <t>DEMONTÁŽ - výstražný kříž</t>
  </si>
  <si>
    <t>Ostatní</t>
  </si>
  <si>
    <t>81</t>
  </si>
  <si>
    <t>R29611</t>
  </si>
  <si>
    <t>OSTATNÍ POŽADAVKY - ODBORNÝ DOZOR</t>
  </si>
  <si>
    <t>HOD</t>
  </si>
  <si>
    <t>Odborný dozor správce zařízení</t>
  </si>
  <si>
    <t>82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</si>
  <si>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</si>
  <si>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</si>
  <si>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</si>
  <si>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83</t>
  </si>
  <si>
    <t>75E197</t>
  </si>
  <si>
    <t>PŘÍPRAVA A CELKOVÉ ZKOUŠKY PŘEJEZDOVÉHO ZABEZPEČOVACÍHO ZAŘÍZENÍ PRO JEDNU KOLEJ</t>
  </si>
  <si>
    <t>84</t>
  </si>
  <si>
    <t>R75E1C7</t>
  </si>
  <si>
    <t>PROTOKOL UTZ</t>
  </si>
  <si>
    <t>1. Položka obsahuje: – protokol autorizovanou osobou podle požadavku ČSN, včetně hodnocení 2. Položka neobsahuje: X 3. Způsob měření:</t>
  </si>
  <si>
    <t>85</t>
  </si>
  <si>
    <t>75E127</t>
  </si>
  <si>
    <t>CELKOVÁ PROHLÍDKA ZAŘÍZENÍ A VYHOTOVENÍ REVIZNÍ ZPRÁVY</t>
  </si>
  <si>
    <t>86</t>
  </si>
  <si>
    <t>75E1B7</t>
  </si>
  <si>
    <t>REGULACE A ZKOUŠENÍ ZABEZPEČOVACÍHO ZAŘÍZENÍ</t>
  </si>
  <si>
    <t>87</t>
  </si>
  <si>
    <t>747703</t>
  </si>
  <si>
    <t>ZKUŠEBNÍ  PROVOZ</t>
  </si>
  <si>
    <t>88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</si>
  <si>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</si>
  <si>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</si>
  <si>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</si>
  <si>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</si>
  <si>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</si>
  <si>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</si>
  <si>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</si>
  <si>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</si>
  <si>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</si>
  <si>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</si>
  <si>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</si>
  <si>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</si>
  <si>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</si>
  <si>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</si>
  <si>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</si>
  <si>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</si>
  <si>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</si>
  <si>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</si>
  <si>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</si>
  <si>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</si>
  <si>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</si>
  <si>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</si>
  <si>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</si>
  <si>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</si>
  <si>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</si>
  <si>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</si>
  <si>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</si>
  <si>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</si>
  <si>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</si>
  <si>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</si>
  <si>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</si>
  <si>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</si>
  <si>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</si>
  <si>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</si>
  <si>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</si>
  <si>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</si>
  <si>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</si>
  <si>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3.01.1</t>
  </si>
  <si>
    <t>Přejezdová konstrukce v km 15,054</t>
  </si>
  <si>
    <t>SO 3.01.1</t>
  </si>
  <si>
    <t>Železniční svršek</t>
  </si>
  <si>
    <t>528331</t>
  </si>
  <si>
    <t>KOLEJ 49 E1, ROZD. "U", BEZSTYKOVÁ, PR. BET. PODKLADNICOVÝ, UP. TUHÉ</t>
  </si>
  <si>
    <t>1. Položka obsahuje: – defektoskopické zkoušky kolejnic, jsou-li vyžadovány – dodávku uvedeného typu kolejnic, pražců (popř. mostnic), upevňovadel a drobného kolejiva v uvedeném rozdělení koleje pro normální rozchod kolejí (1435 mm) – montáž kolejových polí ze součástí železničního svršku uvedených typů na montážní základně, popř. přímo na staveništi nebo strojní linkou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</t>
  </si>
  <si>
    <t>R543331</t>
  </si>
  <si>
    <t>VÝMĚNA KOLEJNICE 49 E1 JEDNOTLIVĚ</t>
  </si>
  <si>
    <t>1. Položka obsahuje: – dodávku a uložení vyměňovaného materiálu, ať nového, regenerovaného nebo vyzískaného – doplnění podložek, spojkových šroubů, svěrkových šroubů, matic a dvojitých pružných kroužků apod. – naložení a odvoz demontovaného materiálu do skladu nebo na likvidaci – příplatky za ztížené podmínky při práci v koleji, např. překážky po stranách koleje, práci v tunelu ap</t>
  </si>
  <si>
    <t>R921930</t>
  </si>
  <si>
    <t>ANTIKOROZNÍ PROVEDENÍ UPEVŇOVADEL A JINÉHO DROBNÉHO KOLEJIVA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</si>
  <si>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</si>
  <si>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</si>
  <si>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</si>
  <si>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</si>
  <si>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</si>
  <si>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</si>
  <si>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</si>
  <si>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</si>
  <si>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</si>
  <si>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</si>
  <si>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</si>
  <si>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</si>
  <si>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</si>
  <si>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</si>
  <si>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</si>
  <si>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</si>
  <si>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</si>
  <si>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</si>
  <si>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</si>
  <si>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</si>
  <si>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</si>
  <si>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</si>
  <si>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</si>
  <si>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</si>
  <si>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</si>
  <si>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</si>
  <si>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</si>
  <si>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</si>
  <si>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</si>
  <si>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</si>
  <si>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</si>
  <si>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</si>
  <si>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</si>
  <si>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</si>
  <si>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Přejezdová konstrukce - demontáže</t>
  </si>
  <si>
    <t>R113438</t>
  </si>
  <si>
    <t>ODSTRAN KRYTU ZPEVNĚNÝCH PLOCH S ASFALT POJIVEM VČET PODKLADU,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</si>
  <si>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</si>
  <si>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R965311</t>
  </si>
  <si>
    <t>R965312</t>
  </si>
  <si>
    <t>ROZEBRÁNÍ PŘEJEZDU, PŘECHODU Z DÍLCŮ - ODVOZ (NA LIKVIDACI ODPADŮ NEBO JINÉ URČENÉ MÍSTO)</t>
  </si>
  <si>
    <t>tkm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</si>
  <si>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</si>
  <si>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R15140</t>
  </si>
  <si>
    <t>POPLATKY ZA LIKVIDACŮ ODPADŮ NEKONTAMINOVANÝCH - 17 01 01 BETON Z DEMOLIC OBJEKTŮ, ZÁKLADŮ TV</t>
  </si>
  <si>
    <t>R15130</t>
  </si>
  <si>
    <t>POPLATKY ZA LIKVIDACŮ ODPADŮ NEKONTAMINOVANÝCH - 17 03 02 VYBOURANÝ ASFALTOVÝ BETON BEZ DEHTU</t>
  </si>
  <si>
    <t>Přejezdová konstrukce - ostatní</t>
  </si>
  <si>
    <t>R93331</t>
  </si>
  <si>
    <t>STATICKÁ ZATĚŽOVACÍ ZKOUŠKA</t>
  </si>
  <si>
    <t>STATICKÁ ZATĚŽOVACÍ ZKOUŠKA - PROVEDENÍ ZKOUŠKY SE VŠEMI POMOCNÝMI PRACEMI, VČ. VÝSTUPŮ A VYHODNOCENÍ</t>
  </si>
  <si>
    <t>R3720</t>
  </si>
  <si>
    <t>POMOC PRÁCE ZAJIŠŤ NEBO ZŘÍZ REGULACI A OCHRANU DOPRAVY - DIO</t>
  </si>
  <si>
    <t>zahrnuje objednatelem povolené náklady na služby pro zhotovitele</t>
  </si>
  <si>
    <t>R2940</t>
  </si>
  <si>
    <t>OSTATNÍ POŽADAVKY - INŽENÝRSKÉ PRÁCE</t>
  </si>
  <si>
    <t>NÁKLADY NA INŽENÝRSKÉ PRÁCE V PRŮBĚHU REALIZACE</t>
  </si>
  <si>
    <t>Železniční svršek - demontáže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</si>
  <si>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</si>
  <si>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</si>
  <si>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</si>
  <si>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R965021</t>
  </si>
  <si>
    <t>ODSTRANĚNÍ KOLEJOVÉHO LOŽE A DRÁŽNÍCH STEZEK - ODVOZ NA SKLÁDKU</t>
  </si>
  <si>
    <t>m3*km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</si>
  <si>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</t>
  </si>
  <si>
    <t>965123</t>
  </si>
  <si>
    <t>DEMONTÁŽ KOLEJE NA DŘEVĚNÝCH PRAŽCÍCH DO KOLEJOVÝCH POLÍ S ODVOZEM NA MONTÁŽNÍ
ZÁKLADNU S NÁSLEDNÝM ROZEBRÁNÍM</t>
  </si>
  <si>
    <t>965126</t>
  </si>
  <si>
    <t>DEMONTÁŽ KOLEJE NA DŘEVĚNÝCH PRAŽCÍCH - ODVOZ ROZEBRANÝCH SOUČÁSTÍ (Z MÍSTA
DEMONTÁŽE NEBO Z MONTÁŽNÍ ZÁKLADNY) K LIKVIDACI</t>
  </si>
  <si>
    <t>R15150</t>
  </si>
  <si>
    <t>POPLATKY ZA LIKVIDACŮ ODPADŮ NEKONTAMINOVANÝCH - 17 05 08 ŠTĚRK Z KOLEJIŠTĚ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</si>
  <si>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</si>
  <si>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R15510</t>
  </si>
  <si>
    <t>POPLATKY ZA LIKVIDACŮ ODPADŮ NEBEZPEČNÝCH - 17 05 07* LOKÁLNĚ ZNEČIŠTĚNÝ ŠTĚRK A ZEMINA Z KOLEJIŠTĚ (VÝHYBKY)</t>
  </si>
  <si>
    <t>R15310</t>
  </si>
  <si>
    <t>POPLATKY ZA LIKVIDACŮ ODPADŮ NEKONTAMINOVANÝCH - 17 04 05 ŽELEZNÝ ŠROT - KONSTRUKCE, STOŽÁRY, KOLEJ.</t>
  </si>
  <si>
    <t>R15520</t>
  </si>
  <si>
    <t>POPLATKY ZA LIKVIDACŮ ODPADŮ NEBEZPEČNÝCH - 17 02 04*  ŽELEZNIČNÍ PRAŽCE DŘEVĚNÉ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</si>
  <si>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</t>
  </si>
  <si>
    <t>Železniční svršek - ostatní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</si>
  <si>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</si>
  <si>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Železniční spodek a odvodnění</t>
  </si>
  <si>
    <t>111208</t>
  </si>
  <si>
    <t>ODSTRANĚNÍ KŘOVIN S ODVOZEM DO 20KM</t>
  </si>
  <si>
    <t>R5740E6</t>
  </si>
  <si>
    <t>ASFALTOVÝ BETON PRO PODKLADNÍ VRSTVY ACP 16+, 16S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</si>
  <si>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</si>
  <si>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R212635</t>
  </si>
  <si>
    <t>TRATIVODY KOMPL Z TRUB Z PLAST HM DN DO 150MM, RÝHA TŘ I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</si>
  <si>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</si>
  <si>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21361</t>
  </si>
  <si>
    <t>DRENÁŽNÍ VRSTVY Z GEOTEXTILIE</t>
  </si>
  <si>
    <t>R45152</t>
  </si>
  <si>
    <t>PODKLADNÍ A VÝPLŇOVÉ VRSTVY Z KAMENIVA DRCENÉHO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</si>
  <si>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</si>
  <si>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R45152B</t>
  </si>
  <si>
    <t>PODKLADNÍ A VÝPLŇOVÉ VRSTVY ZE ŠTĚRKOPÍSKU</t>
  </si>
  <si>
    <t>R894846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</si>
  <si>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</si>
  <si>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</si>
  <si>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89536</t>
  </si>
  <si>
    <t>DRENÁŽNÍ VÝUSŤ Z PROST BETONU</t>
  </si>
  <si>
    <t>položka zahrnuje: - dodání  čerstvého  betonu  (betonové  směsi)  požadované  kvality,  jeho  uložení  do požadovaného tvaru, ošetření a ochranu betonu, - bednění  požadovaných  konstr. (i ztracené) s úpravou  dle požadované  kvality povrchu betonu, včetně odbedňovacích a odskružovacích prostředků, - zřízení  všech  požadovaných  otvorů, kapes, výklenků, prostupů, dutin, drážek a pod., vč. ztížení práce a úprav  kolem nich, - úpravy povrchu pro položení požadované izolace, povlaků a nátěrů, případně vyspravení, - nátěry zabraňující soudržnost betonu a bednění, - opatření  povrchů  betonu  izolací  proti zemní vlhkosti v částech, kde přijdou do styku se zeminou nebo kamenivem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</si>
  <si>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</si>
  <si>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</si>
  <si>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</si>
  <si>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</si>
  <si>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</si>
  <si>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</si>
  <si>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</si>
  <si>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</si>
  <si>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</si>
  <si>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</si>
  <si>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</si>
  <si>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R18110</t>
  </si>
  <si>
    <t>ÚPRAVA PLÁNĚ SE ZHUTNĚNÍM V HORNINĚ TŘ. I</t>
  </si>
  <si>
    <t>položka zahrnuje úpravu pláně včetně vyrovnání výškových rozdílů. Míru zhutnění určuje projekt.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</si>
  <si>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</si>
  <si>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</si>
  <si>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</si>
  <si>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</si>
  <si>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</si>
  <si>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</si>
  <si>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</si>
  <si>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Železniční spodek  -  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</si>
  <si>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</si>
  <si>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</si>
  <si>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</si>
  <si>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</t>
  </si>
  <si>
    <t>ODSTRANĚNÍ KONSTRUKČNÍ VRSTVY TĚLESA ZE ŽELEZNIČNÍHO SPODKU ZE ŠTĚRKODRTI - ODVOZ NA SKLÁDKU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</si>
  <si>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</si>
  <si>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R15160</t>
  </si>
  <si>
    <t>POPLATKY ZA LIKVIDACŮ ODPADŮ NEKONTAMINOVANÝCH - 02 01 03 SMÝCENÉ STROMY A KEŘE</t>
  </si>
  <si>
    <t>Železniční spodek - ostatní</t>
  </si>
  <si>
    <t>Přejezdová konstrukce</t>
  </si>
  <si>
    <t>R921311</t>
  </si>
  <si>
    <t>ŽELEZNIČNÍ PŘEJEZD ŽELEZOBETONOVÝ S NOSIČI</t>
  </si>
  <si>
    <t>1. Položka obsahuje: – úpravu a hutnění podloží přejezdové konstrukce – dodávku přejezdové konstrukce s veškerými prvky a částmi daného typu přejezdové konstrukce 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</si>
  <si>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</si>
  <si>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</si>
  <si>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</si>
  <si>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</si>
  <si>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</si>
  <si>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</si>
  <si>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</t>
  </si>
  <si>
    <t>R56330</t>
  </si>
  <si>
    <t>VOZOVKOVÉ VRSTVY ZE ŠTĚRKODRTI</t>
  </si>
  <si>
    <t>R574A04</t>
  </si>
  <si>
    <t>ASFALTOVÝ BETON PRO OBRUSNÉ VRSTVY ACO 11+, 11S</t>
  </si>
  <si>
    <t>574C08</t>
  </si>
  <si>
    <t>ASFALTOVÝ BETON PRO LOŽNÍ VRSTVY ACL 22+, 22S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</si>
  <si>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</t>
  </si>
  <si>
    <t>R931322</t>
  </si>
  <si>
    <t>TĚSNĚNÍ DILATAČ SPAR ASF ZÁLIVKOU MODIFIK PRŮŘ DO 200MM2</t>
  </si>
  <si>
    <t>Přejezdová konstrukce - ostatní práce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</si>
  <si>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</si>
  <si>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</si>
  <si>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</si>
  <si>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R451315</t>
  </si>
  <si>
    <t>PODKLADNÍ A VÝPLŇOVÉ VRSTVY Z PROSTÉHO BETONU C30/37</t>
  </si>
  <si>
    <t>R87433</t>
  </si>
  <si>
    <t>POTRUBÍ Z TRUB PLASTOVÝCH ODPADNÍCH DN DO 150MM</t>
  </si>
  <si>
    <t>položky pro zhotovení potrubí platí bez ohledu na sklon 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nezahrnuje zkoušky vodotěsnosti a televizní prohlídku</t>
  </si>
  <si>
    <t>R935902</t>
  </si>
  <si>
    <t>MONOLITICKÝ KOMPOZITNÍ ŽLAB - DODÁVKA  A MONTÁŽ</t>
  </si>
  <si>
    <t>17360</t>
  </si>
  <si>
    <t>ZEMNÍ KRAJNICE A DOSYPÁVKY Z HORNIN KAMENITÝCH</t>
  </si>
  <si>
    <t>R915111</t>
  </si>
  <si>
    <t>VODOROVNÉ DOPRAVNÍ ZNAČENÍ BARVOU HLADKÉ - DODÁVKA A POKLÁDKA</t>
  </si>
  <si>
    <t>položka zahrnuje: - dodání a pokládku nátěrového materiálu (měří se pouze natíraná plocha) - předznačení a reflexní úpravu</t>
  </si>
  <si>
    <t>E.3.6</t>
  </si>
  <si>
    <t>Rozvodny vn, nn, osvětlení a dálkové ovládání odpojovačů</t>
  </si>
  <si>
    <t xml:space="preserve">  SO 3.02.1</t>
  </si>
  <si>
    <t>Elektrická přípojka v km 15,054</t>
  </si>
  <si>
    <t>SO 3.02.1</t>
  </si>
  <si>
    <t>587206</t>
  </si>
  <si>
    <t>PŘEDLÁŽDĚNÍ KRYTU Z BETONOVÝCH DLAŽDIC SE ZÁMKEM</t>
  </si>
  <si>
    <t>R702112</t>
  </si>
  <si>
    <t>KABELOVÝ ŽLAB ZEMNÍ VČETNĚ KRYTU SVĚTLÉ ŠÍŘKY PŘES 120 DO 250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</si>
  <si>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</si>
  <si>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709210</t>
  </si>
  <si>
    <t>KŘIŽOVATKA KABELOVÝCH VEDENÍ SE STÁVAJÍCÍ INŽENÝRSKOU SÍTÍ (KABELEM, POTRUBÍM APOD.)</t>
  </si>
  <si>
    <t>R701DBF</t>
  </si>
  <si>
    <t>ZAJIŠTĚNÍ OTVORU PROTI VNIKNUTÍ VODY</t>
  </si>
  <si>
    <t>ZAJIŠTĚNÍ OTVORU PROTI VNIKNUTÍ VODY - DODÁVKA A MONTÁŽ</t>
  </si>
  <si>
    <t>Pokládka a montáž</t>
  </si>
  <si>
    <t>743C11</t>
  </si>
  <si>
    <t>SKŘÍŇ PŘÍPOJKOVÁ POJISTKOVÁ NA STOŽÁR/STĚNU NEBO DO VÝKLENKU DO 63 A, DO 50 MM2, S 1-2 SADAMI JISTÍCÍCH PRVKŮ</t>
  </si>
  <si>
    <t>1. Položka obsahuje: – instalaci vč. vybourání niky ve zdi pro skříň a kabely a zapravení zdiva, omítky a fasády po dokončené montáži – technický popis viz. projektová dokumentace 2. Položka neobsahuje: X 3. Způsob měření: Udává se počet kusů kompletní konstrukce nebo práce.</t>
  </si>
  <si>
    <t>743F21</t>
  </si>
  <si>
    <t>SKŘÍŇ ELEKTROMĚROVÁ V KOMPAKTNÍM PILÍŘI PRO PŘÍMÉ MĚŘENÍ DO 80 A JEDNOSAZBOVÉ VČETNĚ VÝSTROJE (PER1+PR)</t>
  </si>
  <si>
    <t>R744211</t>
  </si>
  <si>
    <t>PLASTOVÝ ROZVADĚČ PRÁZDNÝ - PILÍŘ</t>
  </si>
  <si>
    <t>PLASTOVÝ ROZVADĚČ PRÁZDNÝ - PILÍŘ - DODÁVKA A MONTÁŽ</t>
  </si>
  <si>
    <t>R743EF</t>
  </si>
  <si>
    <t>SOKL PRO ROZVADĚČE  VČ. ZÁKLADOVÉHO DÍLU</t>
  </si>
  <si>
    <t>SOKL PRO ROZVADĚČE  VČ. ZÁKLADOVÉHO DÍLU - DODÁVKA A MONTÁŽ</t>
  </si>
  <si>
    <t>R742H22</t>
  </si>
  <si>
    <t>KABEL NN ČTYŘ- A PĚTIŽÍLOVÝ AL S PLASTOVOU IZOLACÍ OD 4 DO 16 MM2</t>
  </si>
  <si>
    <t>1. Položka obsahuje: – manipulace a uložení kabelu (do země, chráničky, kanálu, na rošty, na TV a pod.) 2. Položka neobsahuje: – příchytky, spojky, koncovky, chráničky apod.</t>
  </si>
  <si>
    <t>703442</t>
  </si>
  <si>
    <t>ELEKTROINSTALAČNÍ TRUBKA OCELOVÁ VČETNĚ UPEVNĚNÍ A PŘÍSLUŠENSTVÍ DN PRŮMĚRU PŘES 25 DO 40 MM</t>
  </si>
  <si>
    <t>742P13</t>
  </si>
  <si>
    <t>ZATAŽENÍ KABELU DO CHRÁNIČKY - KABEL DO 4 KG/M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</si>
  <si>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</si>
  <si>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</si>
  <si>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</si>
  <si>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744I01</t>
  </si>
  <si>
    <t>POJISTKOVÁ VLOŽKA DO 160 A</t>
  </si>
  <si>
    <t>744633</t>
  </si>
  <si>
    <t>JISTIČ TŘÍPÓLOVÝ (10 KA) OD 13 DO 20 A</t>
  </si>
  <si>
    <t>R744634</t>
  </si>
  <si>
    <t>JISTIČ TŘÍPÓLOVÝ (10 KA) OD 25 DO 40 A</t>
  </si>
  <si>
    <t>744J31</t>
  </si>
  <si>
    <t>SILOVÝ KOMPLETNÍ VYPÍNAČ 0-1 TŘÍ-ČTYŘPÓLOVÝ DO 32 A</t>
  </si>
  <si>
    <t>744J41</t>
  </si>
  <si>
    <t>SILOVÝ KOMPLETNÍ PŘEPÍNAČ 1-0-1 TŘÍ-ČTYŘPÓLOVÝ DO 32 A</t>
  </si>
  <si>
    <t>744Q21</t>
  </si>
  <si>
    <t>SVODIČ PŘEPĚTÍ TYP 1+2 (TŘÍDA B+C) 1-2 PÓLOVÝ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</si>
  <si>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</si>
  <si>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</si>
  <si>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</si>
  <si>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</si>
  <si>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</si>
  <si>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</si>
  <si>
    <t>741911</t>
  </si>
  <si>
    <t>R759999</t>
  </si>
  <si>
    <t>PODÍL PŘIDRUŽENÝCH MONTÁŽNÍCH PRACÍ A MATERIÁLU</t>
  </si>
  <si>
    <t>podíl přidružených motážních prací a materiálu</t>
  </si>
  <si>
    <t>R1</t>
  </si>
  <si>
    <t>PODÍL ŽADATELE PŘÍPOJKY NA ÚHRADĚ NÁKLADŮ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</si>
</sst>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3.01.1'!K8+'PS 3.01.1'!M8</f>
      </c>
      <c s="14">
        <f>C11*0.21</f>
      </c>
      <c s="14">
        <f>C11+D11</f>
      </c>
      <c s="13">
        <f>'PS 3.01.1'!T7</f>
      </c>
    </row>
    <row r="12" spans="1:6" ht="12.75">
      <c r="A12" s="11" t="s">
        <v>377</v>
      </c>
      <c s="12" t="s">
        <v>378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379</v>
      </c>
      <c s="12" t="s">
        <v>380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409</v>
      </c>
      <c s="12" t="s">
        <v>410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411</v>
      </c>
      <c s="12" t="s">
        <v>412</v>
      </c>
      <c s="14">
        <f>'SO 3.01.1'!K8+'SO 3.01.1'!M8</f>
      </c>
      <c s="14">
        <f>C15*0.21</f>
      </c>
      <c s="14">
        <f>C15+D15</f>
      </c>
      <c s="13">
        <f>'SO 3.01.1'!T7</f>
      </c>
    </row>
    <row r="16" spans="1:6" ht="12.75">
      <c r="A16" s="11" t="s">
        <v>593</v>
      </c>
      <c s="12" t="s">
        <v>594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595</v>
      </c>
      <c s="12" t="s">
        <v>596</v>
      </c>
      <c s="14">
        <f>'SO 3.02.1'!K8+'SO 3.02.1'!M8</f>
      </c>
      <c s="14">
        <f>C17*0.21</f>
      </c>
      <c s="14">
        <f>C17+D17</f>
      </c>
      <c s="13">
        <f>'SO 3.02.1'!T7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COUNTIFS(L8:L363,"=0",A8:A363,"P")+COUNTIFS(L8:L363,"",A8:A363,"P")+SUM(Q8:Q363)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0+J9+J70+J171+J240+J313+J334</f>
      </c>
      <c s="29">
        <f>0+K9+K70+K171+K240+K313+K334</f>
      </c>
      <c s="29">
        <f>0+L9+L70+L171+L240+L313+L334</f>
      </c>
      <c s="29">
        <f>0+M9+M70+M171+M240+M313+M334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62</v>
      </c>
    </row>
    <row r="17" spans="1:5" ht="12.7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62</v>
      </c>
    </row>
    <row r="21" spans="1:5" ht="12.75">
      <c r="A21" t="s">
        <v>57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47</v>
      </c>
      <c s="6" t="s">
        <v>70</v>
      </c>
      <c s="36" t="s">
        <v>71</v>
      </c>
      <c s="37">
        <v>52.8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</v>
      </c>
    </row>
    <row r="25" spans="1:5" ht="216.75">
      <c r="A25" t="s">
        <v>57</v>
      </c>
      <c r="E25" s="39" t="s">
        <v>73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71</v>
      </c>
      <c s="37">
        <v>9.6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77</v>
      </c>
    </row>
    <row r="29" spans="1:5" ht="216.75">
      <c r="A29" t="s">
        <v>57</v>
      </c>
      <c r="E29" s="39" t="s">
        <v>73</v>
      </c>
    </row>
    <row r="30" spans="1:16" ht="12.75">
      <c r="A30" t="s">
        <v>49</v>
      </c>
      <c s="34" t="s">
        <v>78</v>
      </c>
      <c s="34" t="s">
        <v>79</v>
      </c>
      <c s="35" t="s">
        <v>47</v>
      </c>
      <c s="6" t="s">
        <v>80</v>
      </c>
      <c s="36" t="s">
        <v>71</v>
      </c>
      <c s="37">
        <v>299.6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81</v>
      </c>
    </row>
    <row r="33" spans="1:5" ht="216.75">
      <c r="A33" t="s">
        <v>57</v>
      </c>
      <c r="E33" s="39" t="s">
        <v>73</v>
      </c>
    </row>
    <row r="34" spans="1:16" ht="12.75">
      <c r="A34" t="s">
        <v>49</v>
      </c>
      <c s="34" t="s">
        <v>82</v>
      </c>
      <c s="34" t="s">
        <v>83</v>
      </c>
      <c s="35" t="s">
        <v>47</v>
      </c>
      <c s="6" t="s">
        <v>84</v>
      </c>
      <c s="36" t="s">
        <v>71</v>
      </c>
      <c s="37">
        <v>36.75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85</v>
      </c>
    </row>
    <row r="37" spans="1:5" ht="216.75">
      <c r="A37" t="s">
        <v>57</v>
      </c>
      <c r="E37" s="39" t="s">
        <v>73</v>
      </c>
    </row>
    <row r="38" spans="1:16" ht="25.5">
      <c r="A38" t="s">
        <v>49</v>
      </c>
      <c s="34" t="s">
        <v>86</v>
      </c>
      <c s="34" t="s">
        <v>79</v>
      </c>
      <c s="35" t="s">
        <v>27</v>
      </c>
      <c s="6" t="s">
        <v>87</v>
      </c>
      <c s="36" t="s">
        <v>71</v>
      </c>
      <c s="37">
        <v>112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229.5">
      <c r="A41" t="s">
        <v>57</v>
      </c>
      <c r="E41" s="39" t="s">
        <v>88</v>
      </c>
    </row>
    <row r="42" spans="1:16" ht="12.75">
      <c r="A42" t="s">
        <v>49</v>
      </c>
      <c s="34" t="s">
        <v>89</v>
      </c>
      <c s="34" t="s">
        <v>90</v>
      </c>
      <c s="35" t="s">
        <v>47</v>
      </c>
      <c s="6" t="s">
        <v>91</v>
      </c>
      <c s="36" t="s">
        <v>92</v>
      </c>
      <c s="37">
        <v>54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2.75">
      <c r="A45" t="s">
        <v>57</v>
      </c>
      <c r="E45" s="39" t="s">
        <v>93</v>
      </c>
    </row>
    <row r="46" spans="1:16" ht="25.5">
      <c r="A46" t="s">
        <v>49</v>
      </c>
      <c s="34" t="s">
        <v>94</v>
      </c>
      <c s="34" t="s">
        <v>95</v>
      </c>
      <c s="35" t="s">
        <v>47</v>
      </c>
      <c s="6" t="s">
        <v>96</v>
      </c>
      <c s="36" t="s">
        <v>92</v>
      </c>
      <c s="37">
        <v>820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25.5">
      <c r="A49" t="s">
        <v>57</v>
      </c>
      <c r="E49" s="39" t="s">
        <v>97</v>
      </c>
    </row>
    <row r="50" spans="1:16" ht="12.75">
      <c r="A50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92</v>
      </c>
      <c s="37">
        <v>820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62</v>
      </c>
    </row>
    <row r="53" spans="1:5" ht="12.75">
      <c r="A53" t="s">
        <v>57</v>
      </c>
      <c r="E53" s="39" t="s">
        <v>93</v>
      </c>
    </row>
    <row r="54" spans="1:16" ht="12.75">
      <c r="A54" t="s">
        <v>49</v>
      </c>
      <c s="34" t="s">
        <v>102</v>
      </c>
      <c s="34" t="s">
        <v>103</v>
      </c>
      <c s="35" t="s">
        <v>47</v>
      </c>
      <c s="6" t="s">
        <v>104</v>
      </c>
      <c s="36" t="s">
        <v>71</v>
      </c>
      <c s="37">
        <v>464.4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105</v>
      </c>
    </row>
    <row r="57" spans="1:5" ht="153">
      <c r="A57" t="s">
        <v>57</v>
      </c>
      <c r="E57" s="39" t="s">
        <v>106</v>
      </c>
    </row>
    <row r="58" spans="1:16" ht="12.75">
      <c r="A58" t="s">
        <v>49</v>
      </c>
      <c s="34" t="s">
        <v>107</v>
      </c>
      <c s="34" t="s">
        <v>108</v>
      </c>
      <c s="35" t="s">
        <v>47</v>
      </c>
      <c s="6" t="s">
        <v>109</v>
      </c>
      <c s="36" t="s">
        <v>110</v>
      </c>
      <c s="37">
        <v>531.5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111</v>
      </c>
    </row>
    <row r="61" spans="1:5" ht="12.75">
      <c r="A61" t="s">
        <v>57</v>
      </c>
      <c r="E61" s="39" t="s">
        <v>93</v>
      </c>
    </row>
    <row r="62" spans="1:16" ht="12.75">
      <c r="A62" t="s">
        <v>49</v>
      </c>
      <c s="34" t="s">
        <v>112</v>
      </c>
      <c s="34" t="s">
        <v>113</v>
      </c>
      <c s="35" t="s">
        <v>47</v>
      </c>
      <c s="6" t="s">
        <v>114</v>
      </c>
      <c s="36" t="s">
        <v>61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2.75">
      <c r="A65" t="s">
        <v>57</v>
      </c>
      <c r="E65" s="39" t="s">
        <v>93</v>
      </c>
    </row>
    <row r="66" spans="1:16" ht="25.5">
      <c r="A66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118</v>
      </c>
      <c s="37">
        <v>92.7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89.25">
      <c r="A69" t="s">
        <v>57</v>
      </c>
      <c r="E69" s="39" t="s">
        <v>119</v>
      </c>
    </row>
    <row r="70" spans="1:13" ht="12.75">
      <c r="A70" t="s">
        <v>46</v>
      </c>
      <c r="C70" s="31" t="s">
        <v>27</v>
      </c>
      <c r="E70" s="33" t="s">
        <v>120</v>
      </c>
      <c r="J70" s="32">
        <f>0</f>
      </c>
      <c s="32">
        <f>0</f>
      </c>
      <c s="32">
        <f>0+L71+L75+L79+L83+L87+L91+L95+L99+L103+L107+L111+L115+L119+L123+L127+L131+L135+L139+L143+L147+L151+L155+L159+L163+L167</f>
      </c>
      <c s="32">
        <f>0+M71+M75+M79+M83+M87+M91+M95+M99+M103+M107+M111+M115+M119+M123+M127+M131+M135+M139+M143+M147+M151+M155+M159+M163+M167</f>
      </c>
    </row>
    <row r="71" spans="1:16" ht="12.75">
      <c r="A71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124</v>
      </c>
      <c s="37">
        <v>7.545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125</v>
      </c>
    </row>
    <row r="74" spans="1:5" ht="25.5">
      <c r="A74" t="s">
        <v>57</v>
      </c>
      <c r="E74" s="39" t="s">
        <v>126</v>
      </c>
    </row>
    <row r="75" spans="1:16" ht="12.75">
      <c r="A75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124</v>
      </c>
      <c s="37">
        <v>7.545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125</v>
      </c>
    </row>
    <row r="78" spans="1:5" ht="12.75">
      <c r="A78" t="s">
        <v>57</v>
      </c>
      <c r="E78" s="39" t="s">
        <v>93</v>
      </c>
    </row>
    <row r="79" spans="1:16" ht="12.75">
      <c r="A79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124</v>
      </c>
      <c s="37">
        <v>0.72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25.5">
      <c r="A82" t="s">
        <v>57</v>
      </c>
      <c r="E82" s="39" t="s">
        <v>126</v>
      </c>
    </row>
    <row r="83" spans="1:16" ht="12.75">
      <c r="A83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124</v>
      </c>
      <c s="37">
        <v>0.72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93</v>
      </c>
    </row>
    <row r="87" spans="1:16" ht="25.5">
      <c r="A87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61</v>
      </c>
      <c s="37">
        <v>16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12.75">
      <c r="A90" t="s">
        <v>57</v>
      </c>
      <c r="E90" s="39" t="s">
        <v>93</v>
      </c>
    </row>
    <row r="91" spans="1:16" ht="25.5">
      <c r="A91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61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12.75">
      <c r="A94" t="s">
        <v>57</v>
      </c>
      <c r="E94" s="39" t="s">
        <v>93</v>
      </c>
    </row>
    <row r="95" spans="1:16" ht="25.5">
      <c r="A95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61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12.75">
      <c r="A98" t="s">
        <v>57</v>
      </c>
      <c r="E98" s="39" t="s">
        <v>93</v>
      </c>
    </row>
    <row r="99" spans="1:16" ht="12.75">
      <c r="A99" t="s">
        <v>49</v>
      </c>
      <c s="34" t="s">
        <v>145</v>
      </c>
      <c s="34" t="s">
        <v>146</v>
      </c>
      <c s="35" t="s">
        <v>47</v>
      </c>
      <c s="6" t="s">
        <v>147</v>
      </c>
      <c s="36" t="s">
        <v>148</v>
      </c>
      <c s="37">
        <v>6.85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149</v>
      </c>
    </row>
    <row r="102" spans="1:5" ht="76.5">
      <c r="A102" t="s">
        <v>57</v>
      </c>
      <c r="E102" s="39" t="s">
        <v>150</v>
      </c>
    </row>
    <row r="103" spans="1:16" ht="25.5">
      <c r="A103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92</v>
      </c>
      <c s="37">
        <v>685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101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63.75">
      <c r="A106" t="s">
        <v>57</v>
      </c>
      <c r="E106" s="39" t="s">
        <v>154</v>
      </c>
    </row>
    <row r="107" spans="1:16" ht="12.75">
      <c r="A107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61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93</v>
      </c>
    </row>
    <row r="111" spans="1:16" ht="12.75">
      <c r="A111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61</v>
      </c>
      <c s="37">
        <v>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12.75">
      <c r="A114" t="s">
        <v>57</v>
      </c>
      <c r="E114" s="39" t="s">
        <v>93</v>
      </c>
    </row>
    <row r="115" spans="1:16" ht="12.75">
      <c r="A115" t="s">
        <v>49</v>
      </c>
      <c s="34" t="s">
        <v>161</v>
      </c>
      <c s="34" t="s">
        <v>162</v>
      </c>
      <c s="35" t="s">
        <v>47</v>
      </c>
      <c s="6" t="s">
        <v>163</v>
      </c>
      <c s="36" t="s">
        <v>61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93</v>
      </c>
    </row>
    <row r="119" spans="1:16" ht="12.75">
      <c r="A119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167</v>
      </c>
      <c s="37">
        <v>77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62</v>
      </c>
    </row>
    <row r="122" spans="1:5" ht="38.25">
      <c r="A122" t="s">
        <v>57</v>
      </c>
      <c r="E122" s="39" t="s">
        <v>168</v>
      </c>
    </row>
    <row r="123" spans="1:16" ht="12.75">
      <c r="A123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167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62</v>
      </c>
    </row>
    <row r="126" spans="1:5" ht="38.25">
      <c r="A126" t="s">
        <v>57</v>
      </c>
      <c r="E126" s="39" t="s">
        <v>172</v>
      </c>
    </row>
    <row r="127" spans="1:16" ht="12.75">
      <c r="A127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92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38.25">
      <c r="A130" t="s">
        <v>57</v>
      </c>
      <c r="E130" s="39" t="s">
        <v>176</v>
      </c>
    </row>
    <row r="131" spans="1:16" ht="25.5">
      <c r="A131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61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101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93</v>
      </c>
    </row>
    <row r="135" spans="1:16" ht="12.75">
      <c r="A135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61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76.5">
      <c r="A138" t="s">
        <v>57</v>
      </c>
      <c r="E138" s="39" t="s">
        <v>183</v>
      </c>
    </row>
    <row r="139" spans="1:16" ht="12.75">
      <c r="A139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61</v>
      </c>
      <c s="37">
        <v>53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101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62</v>
      </c>
    </row>
    <row r="142" spans="1:5" ht="12.75">
      <c r="A142" t="s">
        <v>57</v>
      </c>
      <c r="E142" s="39" t="s">
        <v>93</v>
      </c>
    </row>
    <row r="143" spans="1:16" ht="12.75">
      <c r="A143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61</v>
      </c>
      <c s="37">
        <v>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101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190</v>
      </c>
    </row>
    <row r="146" spans="1:5" ht="12.75">
      <c r="A146" t="s">
        <v>57</v>
      </c>
      <c r="E146" s="39" t="s">
        <v>93</v>
      </c>
    </row>
    <row r="147" spans="1:16" ht="12.75">
      <c r="A147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61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101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12.75">
      <c r="A150" t="s">
        <v>57</v>
      </c>
      <c r="E150" s="39" t="s">
        <v>93</v>
      </c>
    </row>
    <row r="151" spans="1:16" ht="12.75">
      <c r="A151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61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101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12.75">
      <c r="A154" t="s">
        <v>57</v>
      </c>
      <c r="E154" s="39" t="s">
        <v>93</v>
      </c>
    </row>
    <row r="155" spans="1:16" ht="12.75">
      <c r="A155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61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101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62</v>
      </c>
    </row>
    <row r="158" spans="1:5" ht="12.75">
      <c r="A158" t="s">
        <v>57</v>
      </c>
      <c r="E158" s="39" t="s">
        <v>93</v>
      </c>
    </row>
    <row r="159" spans="1:16" ht="12.75">
      <c r="A159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61</v>
      </c>
      <c s="37">
        <v>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101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62</v>
      </c>
    </row>
    <row r="162" spans="1:5" ht="12.75">
      <c r="A162" t="s">
        <v>57</v>
      </c>
      <c r="E162" s="39" t="s">
        <v>93</v>
      </c>
    </row>
    <row r="163" spans="1:16" ht="12.75">
      <c r="A163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92</v>
      </c>
      <c s="37">
        <v>50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51">
      <c r="A166" t="s">
        <v>57</v>
      </c>
      <c r="E166" s="39" t="s">
        <v>206</v>
      </c>
    </row>
    <row r="167" spans="1:16" ht="12.75">
      <c r="A167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61</v>
      </c>
      <c s="37">
        <v>20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101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55</v>
      </c>
    </row>
    <row r="170" spans="1:5" ht="12.75">
      <c r="A170" t="s">
        <v>57</v>
      </c>
      <c r="E170" s="39" t="s">
        <v>93</v>
      </c>
    </row>
    <row r="171" spans="1:13" ht="12.75">
      <c r="A171" t="s">
        <v>46</v>
      </c>
      <c r="C171" s="31" t="s">
        <v>26</v>
      </c>
      <c r="E171" s="33" t="s">
        <v>210</v>
      </c>
      <c r="J171" s="32">
        <f>0</f>
      </c>
      <c s="32">
        <f>0</f>
      </c>
      <c s="32">
        <f>0+L172+L176+L180+L184+L188+L192+L196+L200+L204+L208+L212+L216+L220+L224+L228+L232+L236</f>
      </c>
      <c s="32">
        <f>0+M172+M176+M180+M184+M188+M192+M196+M200+M204+M208+M212+M216+M220+M224+M228+M232+M236</f>
      </c>
    </row>
    <row r="172" spans="1:16" ht="12.75">
      <c r="A172" t="s">
        <v>49</v>
      </c>
      <c s="34" t="s">
        <v>211</v>
      </c>
      <c s="34" t="s">
        <v>212</v>
      </c>
      <c s="35" t="s">
        <v>47</v>
      </c>
      <c s="6" t="s">
        <v>213</v>
      </c>
      <c s="36" t="s">
        <v>61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55</v>
      </c>
    </row>
    <row r="175" spans="1:5" ht="12.75">
      <c r="A175" t="s">
        <v>57</v>
      </c>
      <c r="E175" s="39" t="s">
        <v>93</v>
      </c>
    </row>
    <row r="176" spans="1:16" ht="12.75">
      <c r="A176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55</v>
      </c>
    </row>
    <row r="179" spans="1:5" ht="12.75">
      <c r="A179" t="s">
        <v>57</v>
      </c>
      <c r="E179" s="39" t="s">
        <v>93</v>
      </c>
    </row>
    <row r="180" spans="1:16" ht="12.75">
      <c r="A180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61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55</v>
      </c>
    </row>
    <row r="183" spans="1:5" ht="51">
      <c r="A183" t="s">
        <v>57</v>
      </c>
      <c r="E183" s="39" t="s">
        <v>220</v>
      </c>
    </row>
    <row r="184" spans="1:16" ht="12.75">
      <c r="A184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61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101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55</v>
      </c>
    </row>
    <row r="187" spans="1:5" ht="12.75">
      <c r="A187" t="s">
        <v>57</v>
      </c>
      <c r="E187" s="39" t="s">
        <v>93</v>
      </c>
    </row>
    <row r="188" spans="1:16" ht="12.75">
      <c r="A188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61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55</v>
      </c>
    </row>
    <row r="191" spans="1:5" ht="12.75">
      <c r="A191" t="s">
        <v>57</v>
      </c>
      <c r="E191" s="39" t="s">
        <v>227</v>
      </c>
    </row>
    <row r="192" spans="1:16" ht="12.75">
      <c r="A19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61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101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55</v>
      </c>
    </row>
    <row r="195" spans="1:5" ht="12.75">
      <c r="A195" t="s">
        <v>57</v>
      </c>
      <c r="E195" s="39" t="s">
        <v>93</v>
      </c>
    </row>
    <row r="196" spans="1:16" ht="12.75">
      <c r="A19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55</v>
      </c>
    </row>
    <row r="199" spans="1:5" ht="12.75">
      <c r="A199" t="s">
        <v>57</v>
      </c>
      <c r="E199" s="39" t="s">
        <v>233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61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55</v>
      </c>
    </row>
    <row r="203" spans="1:5" ht="12.75">
      <c r="A203" t="s">
        <v>57</v>
      </c>
      <c r="E203" s="39" t="s">
        <v>236</v>
      </c>
    </row>
    <row r="204" spans="1:16" ht="12.75">
      <c r="A20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61</v>
      </c>
      <c s="37">
        <v>2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55</v>
      </c>
    </row>
    <row r="207" spans="1:5" ht="12.75">
      <c r="A207" t="s">
        <v>57</v>
      </c>
      <c r="E207" s="39" t="s">
        <v>239</v>
      </c>
    </row>
    <row r="208" spans="1:16" ht="12.75">
      <c r="A208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55</v>
      </c>
    </row>
    <row r="211" spans="1:5" ht="51">
      <c r="A211" t="s">
        <v>57</v>
      </c>
      <c r="E211" s="39" t="s">
        <v>243</v>
      </c>
    </row>
    <row r="212" spans="1:16" ht="12.75">
      <c r="A212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61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101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55</v>
      </c>
    </row>
    <row r="215" spans="1:5" ht="12.75">
      <c r="A215" t="s">
        <v>57</v>
      </c>
      <c r="E215" s="39" t="s">
        <v>93</v>
      </c>
    </row>
    <row r="216" spans="1:16" ht="12.75">
      <c r="A216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63.75">
      <c r="A219" t="s">
        <v>57</v>
      </c>
      <c r="E219" s="39" t="s">
        <v>250</v>
      </c>
    </row>
    <row r="220" spans="1:16" ht="12.75">
      <c r="A220" t="s">
        <v>49</v>
      </c>
      <c s="34" t="s">
        <v>251</v>
      </c>
      <c s="34" t="s">
        <v>252</v>
      </c>
      <c s="35" t="s">
        <v>47</v>
      </c>
      <c s="6" t="s">
        <v>253</v>
      </c>
      <c s="36" t="s">
        <v>61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63.75">
      <c r="A223" t="s">
        <v>57</v>
      </c>
      <c r="E223" s="39" t="s">
        <v>254</v>
      </c>
    </row>
    <row r="224" spans="1:16" ht="12.75">
      <c r="A224" t="s">
        <v>49</v>
      </c>
      <c s="34" t="s">
        <v>255</v>
      </c>
      <c s="34" t="s">
        <v>256</v>
      </c>
      <c s="35" t="s">
        <v>47</v>
      </c>
      <c s="6" t="s">
        <v>257</v>
      </c>
      <c s="36" t="s">
        <v>61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101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62</v>
      </c>
    </row>
    <row r="227" spans="1:5" ht="12.75">
      <c r="A227" t="s">
        <v>57</v>
      </c>
      <c r="E227" s="39" t="s">
        <v>93</v>
      </c>
    </row>
    <row r="228" spans="1:16" ht="12.75">
      <c r="A228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101</v>
      </c>
      <c>
        <f>(M228*21)/100</f>
      </c>
      <c t="s">
        <v>27</v>
      </c>
    </row>
    <row r="229" spans="1:5" ht="12.75">
      <c r="A229" s="35" t="s">
        <v>54</v>
      </c>
      <c r="E229" s="39" t="s">
        <v>55</v>
      </c>
    </row>
    <row r="230" spans="1:5" ht="12.75">
      <c r="A230" s="35" t="s">
        <v>56</v>
      </c>
      <c r="E230" s="40" t="s">
        <v>62</v>
      </c>
    </row>
    <row r="231" spans="1:5" ht="12.75">
      <c r="A231" t="s">
        <v>57</v>
      </c>
      <c r="E231" s="39" t="s">
        <v>93</v>
      </c>
    </row>
    <row r="232" spans="1:16" ht="12.75">
      <c r="A232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61</v>
      </c>
      <c s="37">
        <v>3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101</v>
      </c>
      <c>
        <f>(M232*21)/100</f>
      </c>
      <c t="s">
        <v>27</v>
      </c>
    </row>
    <row r="233" spans="1:5" ht="12.75">
      <c r="A233" s="35" t="s">
        <v>54</v>
      </c>
      <c r="E233" s="39" t="s">
        <v>55</v>
      </c>
    </row>
    <row r="234" spans="1:5" ht="12.75">
      <c r="A234" s="35" t="s">
        <v>56</v>
      </c>
      <c r="E234" s="40" t="s">
        <v>55</v>
      </c>
    </row>
    <row r="235" spans="1:5" ht="12.75">
      <c r="A235" t="s">
        <v>57</v>
      </c>
      <c r="E235" s="39" t="s">
        <v>93</v>
      </c>
    </row>
    <row r="236" spans="1:16" ht="12.75">
      <c r="A236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66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53</v>
      </c>
      <c>
        <f>(M236*21)/100</f>
      </c>
      <c t="s">
        <v>27</v>
      </c>
    </row>
    <row r="237" spans="1:5" ht="12.75">
      <c r="A237" s="35" t="s">
        <v>54</v>
      </c>
      <c r="E237" s="39" t="s">
        <v>55</v>
      </c>
    </row>
    <row r="238" spans="1:5" ht="12.75">
      <c r="A238" s="35" t="s">
        <v>56</v>
      </c>
      <c r="E238" s="40" t="s">
        <v>62</v>
      </c>
    </row>
    <row r="239" spans="1:5" ht="12.75">
      <c r="A239" t="s">
        <v>57</v>
      </c>
      <c r="E239" s="39" t="s">
        <v>266</v>
      </c>
    </row>
    <row r="240" spans="1:13" ht="12.75">
      <c r="A240" t="s">
        <v>46</v>
      </c>
      <c r="C240" s="31" t="s">
        <v>68</v>
      </c>
      <c r="E240" s="33" t="s">
        <v>267</v>
      </c>
      <c r="J240" s="32">
        <f>0</f>
      </c>
      <c s="32">
        <f>0</f>
      </c>
      <c s="32">
        <f>0+L241+L245+L249+L253+L257+L261+L265+L269+L273+L277+L281+L285+L289+L293+L297+L301+L305+L309</f>
      </c>
      <c s="32">
        <f>0+M241+M245+M249+M253+M257+M261+M265+M269+M273+M277+M281+M285+M289+M293+M297+M301+M305+M309</f>
      </c>
    </row>
    <row r="241" spans="1:16" ht="25.5">
      <c r="A241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101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55</v>
      </c>
    </row>
    <row r="244" spans="1:5" ht="12.75">
      <c r="A244" t="s">
        <v>57</v>
      </c>
      <c r="E244" s="39" t="s">
        <v>93</v>
      </c>
    </row>
    <row r="245" spans="1:16" ht="12.75">
      <c r="A245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101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55</v>
      </c>
    </row>
    <row r="248" spans="1:5" ht="12.75">
      <c r="A248" t="s">
        <v>57</v>
      </c>
      <c r="E248" s="39" t="s">
        <v>93</v>
      </c>
    </row>
    <row r="249" spans="1:16" ht="12.75">
      <c r="A249" t="s">
        <v>49</v>
      </c>
      <c s="34" t="s">
        <v>274</v>
      </c>
      <c s="34" t="s">
        <v>275</v>
      </c>
      <c s="35" t="s">
        <v>47</v>
      </c>
      <c s="6" t="s">
        <v>276</v>
      </c>
      <c s="36" t="s">
        <v>61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101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55</v>
      </c>
    </row>
    <row r="252" spans="1:5" ht="12.75">
      <c r="A252" t="s">
        <v>57</v>
      </c>
      <c r="E252" s="39" t="s">
        <v>93</v>
      </c>
    </row>
    <row r="253" spans="1:16" ht="12.75">
      <c r="A253" t="s">
        <v>49</v>
      </c>
      <c s="34" t="s">
        <v>277</v>
      </c>
      <c s="34" t="s">
        <v>278</v>
      </c>
      <c s="35" t="s">
        <v>47</v>
      </c>
      <c s="6" t="s">
        <v>279</v>
      </c>
      <c s="36" t="s">
        <v>61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53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55</v>
      </c>
    </row>
    <row r="256" spans="1:5" ht="12.75">
      <c r="A256" t="s">
        <v>57</v>
      </c>
      <c r="E256" s="39" t="s">
        <v>280</v>
      </c>
    </row>
    <row r="257" spans="1:16" ht="12.75">
      <c r="A257" t="s">
        <v>49</v>
      </c>
      <c s="34" t="s">
        <v>281</v>
      </c>
      <c s="34" t="s">
        <v>282</v>
      </c>
      <c s="35" t="s">
        <v>47</v>
      </c>
      <c s="6" t="s">
        <v>283</v>
      </c>
      <c s="36" t="s">
        <v>61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101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55</v>
      </c>
    </row>
    <row r="260" spans="1:5" ht="12.75">
      <c r="A260" t="s">
        <v>57</v>
      </c>
      <c r="E260" s="39" t="s">
        <v>93</v>
      </c>
    </row>
    <row r="261" spans="1:16" ht="12.75">
      <c r="A261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101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55</v>
      </c>
    </row>
    <row r="264" spans="1:5" ht="12.75">
      <c r="A264" t="s">
        <v>57</v>
      </c>
      <c r="E264" s="39" t="s">
        <v>93</v>
      </c>
    </row>
    <row r="265" spans="1:16" ht="12.75">
      <c r="A265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55</v>
      </c>
    </row>
    <row r="268" spans="1:5" ht="51">
      <c r="A268" t="s">
        <v>57</v>
      </c>
      <c r="E268" s="39" t="s">
        <v>290</v>
      </c>
    </row>
    <row r="269" spans="1:16" ht="12.75">
      <c r="A269" t="s">
        <v>49</v>
      </c>
      <c s="34" t="s">
        <v>291</v>
      </c>
      <c s="34" t="s">
        <v>292</v>
      </c>
      <c s="35" t="s">
        <v>47</v>
      </c>
      <c s="6" t="s">
        <v>293</v>
      </c>
      <c s="36" t="s">
        <v>61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101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55</v>
      </c>
    </row>
    <row r="272" spans="1:5" ht="12.75">
      <c r="A272" t="s">
        <v>57</v>
      </c>
      <c r="E272" s="39" t="s">
        <v>93</v>
      </c>
    </row>
    <row r="273" spans="1:16" ht="12.75">
      <c r="A273" t="s">
        <v>49</v>
      </c>
      <c s="34" t="s">
        <v>294</v>
      </c>
      <c s="34" t="s">
        <v>295</v>
      </c>
      <c s="35" t="s">
        <v>47</v>
      </c>
      <c s="6" t="s">
        <v>296</v>
      </c>
      <c s="36" t="s">
        <v>61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55</v>
      </c>
    </row>
    <row r="276" spans="1:5" ht="51">
      <c r="A276" t="s">
        <v>57</v>
      </c>
      <c r="E276" s="39" t="s">
        <v>297</v>
      </c>
    </row>
    <row r="277" spans="1:16" ht="12.75">
      <c r="A277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61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101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55</v>
      </c>
    </row>
    <row r="280" spans="1:5" ht="12.75">
      <c r="A280" t="s">
        <v>57</v>
      </c>
      <c r="E280" s="39" t="s">
        <v>93</v>
      </c>
    </row>
    <row r="281" spans="1:16" ht="12.75">
      <c r="A281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61</v>
      </c>
      <c s="37">
        <v>3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53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55</v>
      </c>
    </row>
    <row r="284" spans="1:5" ht="51">
      <c r="A284" t="s">
        <v>57</v>
      </c>
      <c r="E284" s="39" t="s">
        <v>304</v>
      </c>
    </row>
    <row r="285" spans="1:16" ht="12.75">
      <c r="A285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61</v>
      </c>
      <c s="37">
        <v>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101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55</v>
      </c>
    </row>
    <row r="288" spans="1:5" ht="12.75">
      <c r="A288" t="s">
        <v>57</v>
      </c>
      <c r="E288" s="39" t="s">
        <v>93</v>
      </c>
    </row>
    <row r="289" spans="1:16" ht="25.5">
      <c r="A289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61</v>
      </c>
      <c s="37">
        <v>3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101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55</v>
      </c>
    </row>
    <row r="292" spans="1:5" ht="12.75">
      <c r="A292" t="s">
        <v>57</v>
      </c>
      <c r="E292" s="39" t="s">
        <v>93</v>
      </c>
    </row>
    <row r="293" spans="1:16" ht="25.5">
      <c r="A293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61</v>
      </c>
      <c s="37">
        <v>3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101</v>
      </c>
      <c>
        <f>(M293*21)/100</f>
      </c>
      <c t="s">
        <v>27</v>
      </c>
    </row>
    <row r="294" spans="1:5" ht="12.75">
      <c r="A294" s="35" t="s">
        <v>54</v>
      </c>
      <c r="E294" s="39" t="s">
        <v>55</v>
      </c>
    </row>
    <row r="295" spans="1:5" ht="12.75">
      <c r="A295" s="35" t="s">
        <v>56</v>
      </c>
      <c r="E295" s="40" t="s">
        <v>55</v>
      </c>
    </row>
    <row r="296" spans="1:5" ht="12.75">
      <c r="A296" t="s">
        <v>57</v>
      </c>
      <c r="E296" s="39" t="s">
        <v>93</v>
      </c>
    </row>
    <row r="297" spans="1:16" ht="12.75">
      <c r="A297" t="s">
        <v>49</v>
      </c>
      <c s="34" t="s">
        <v>314</v>
      </c>
      <c s="34" t="s">
        <v>315</v>
      </c>
      <c s="35" t="s">
        <v>47</v>
      </c>
      <c s="6" t="s">
        <v>316</v>
      </c>
      <c s="36" t="s">
        <v>66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53</v>
      </c>
      <c>
        <f>(M297*21)/100</f>
      </c>
      <c t="s">
        <v>27</v>
      </c>
    </row>
    <row r="298" spans="1:5" ht="12.75">
      <c r="A298" s="35" t="s">
        <v>54</v>
      </c>
      <c r="E298" s="39" t="s">
        <v>55</v>
      </c>
    </row>
    <row r="299" spans="1:5" ht="12.75">
      <c r="A299" s="35" t="s">
        <v>56</v>
      </c>
      <c r="E299" s="40" t="s">
        <v>62</v>
      </c>
    </row>
    <row r="300" spans="1:5" ht="12.75">
      <c r="A300" t="s">
        <v>57</v>
      </c>
      <c r="E300" s="39" t="s">
        <v>317</v>
      </c>
    </row>
    <row r="301" spans="1:16" ht="12.75">
      <c r="A301" t="s">
        <v>49</v>
      </c>
      <c s="34" t="s">
        <v>318</v>
      </c>
      <c s="34" t="s">
        <v>319</v>
      </c>
      <c s="35" t="s">
        <v>47</v>
      </c>
      <c s="6" t="s">
        <v>320</v>
      </c>
      <c s="36" t="s">
        <v>61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101</v>
      </c>
      <c>
        <f>(M301*21)/100</f>
      </c>
      <c t="s">
        <v>27</v>
      </c>
    </row>
    <row r="302" spans="1:5" ht="12.75">
      <c r="A302" s="35" t="s">
        <v>54</v>
      </c>
      <c r="E302" s="39" t="s">
        <v>55</v>
      </c>
    </row>
    <row r="303" spans="1:5" ht="12.75">
      <c r="A303" s="35" t="s">
        <v>56</v>
      </c>
      <c r="E303" s="40" t="s">
        <v>55</v>
      </c>
    </row>
    <row r="304" spans="1:5" ht="12.75">
      <c r="A304" t="s">
        <v>57</v>
      </c>
      <c r="E304" s="39" t="s">
        <v>93</v>
      </c>
    </row>
    <row r="305" spans="1:16" ht="12.75">
      <c r="A305" t="s">
        <v>49</v>
      </c>
      <c s="34" t="s">
        <v>321</v>
      </c>
      <c s="34" t="s">
        <v>322</v>
      </c>
      <c s="35" t="s">
        <v>47</v>
      </c>
      <c s="6" t="s">
        <v>323</v>
      </c>
      <c s="36" t="s">
        <v>61</v>
      </c>
      <c s="37">
        <v>18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101</v>
      </c>
      <c>
        <f>(M305*21)/100</f>
      </c>
      <c t="s">
        <v>27</v>
      </c>
    </row>
    <row r="306" spans="1:5" ht="12.75">
      <c r="A306" s="35" t="s">
        <v>54</v>
      </c>
      <c r="E306" s="39" t="s">
        <v>55</v>
      </c>
    </row>
    <row r="307" spans="1:5" ht="12.75">
      <c r="A307" s="35" t="s">
        <v>56</v>
      </c>
      <c r="E307" s="40" t="s">
        <v>55</v>
      </c>
    </row>
    <row r="308" spans="1:5" ht="12.75">
      <c r="A308" t="s">
        <v>57</v>
      </c>
      <c r="E308" s="39" t="s">
        <v>93</v>
      </c>
    </row>
    <row r="309" spans="1:16" ht="12.75">
      <c r="A309" t="s">
        <v>49</v>
      </c>
      <c s="34" t="s">
        <v>324</v>
      </c>
      <c s="34" t="s">
        <v>325</v>
      </c>
      <c s="35" t="s">
        <v>47</v>
      </c>
      <c s="6" t="s">
        <v>326</v>
      </c>
      <c s="36" t="s">
        <v>61</v>
      </c>
      <c s="37">
        <v>18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101</v>
      </c>
      <c>
        <f>(M309*21)/100</f>
      </c>
      <c t="s">
        <v>27</v>
      </c>
    </row>
    <row r="310" spans="1:5" ht="12.75">
      <c r="A310" s="35" t="s">
        <v>54</v>
      </c>
      <c r="E310" s="39" t="s">
        <v>55</v>
      </c>
    </row>
    <row r="311" spans="1:5" ht="12.75">
      <c r="A311" s="35" t="s">
        <v>56</v>
      </c>
      <c r="E311" s="40" t="s">
        <v>55</v>
      </c>
    </row>
    <row r="312" spans="1:5" ht="12.75">
      <c r="A312" t="s">
        <v>57</v>
      </c>
      <c r="E312" s="39" t="s">
        <v>93</v>
      </c>
    </row>
    <row r="313" spans="1:13" ht="12.75">
      <c r="A313" t="s">
        <v>46</v>
      </c>
      <c r="C313" s="31" t="s">
        <v>74</v>
      </c>
      <c r="E313" s="33" t="s">
        <v>327</v>
      </c>
      <c r="J313" s="32">
        <f>0</f>
      </c>
      <c s="32">
        <f>0</f>
      </c>
      <c s="32">
        <f>0+L314+L318+L322+L326+L330</f>
      </c>
      <c s="32">
        <f>0+M314+M318+M322+M326+M330</f>
      </c>
    </row>
    <row r="314" spans="1:16" ht="12.75">
      <c r="A314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61</v>
      </c>
      <c s="37">
        <v>4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53</v>
      </c>
      <c>
        <f>(M314*21)/100</f>
      </c>
      <c t="s">
        <v>27</v>
      </c>
    </row>
    <row r="315" spans="1:5" ht="12.75">
      <c r="A315" s="35" t="s">
        <v>54</v>
      </c>
      <c r="E315" s="39" t="s">
        <v>55</v>
      </c>
    </row>
    <row r="316" spans="1:5" ht="12.75">
      <c r="A316" s="35" t="s">
        <v>56</v>
      </c>
      <c r="E316" s="40" t="s">
        <v>55</v>
      </c>
    </row>
    <row r="317" spans="1:5" ht="63.75">
      <c r="A317" t="s">
        <v>57</v>
      </c>
      <c r="E317" s="39" t="s">
        <v>331</v>
      </c>
    </row>
    <row r="318" spans="1:16" ht="12.75">
      <c r="A318" t="s">
        <v>49</v>
      </c>
      <c s="34" t="s">
        <v>332</v>
      </c>
      <c s="34" t="s">
        <v>333</v>
      </c>
      <c s="35" t="s">
        <v>47</v>
      </c>
      <c s="6" t="s">
        <v>334</v>
      </c>
      <c s="36" t="s">
        <v>61</v>
      </c>
      <c s="37">
        <v>4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101</v>
      </c>
      <c>
        <f>(M318*21)/100</f>
      </c>
      <c t="s">
        <v>27</v>
      </c>
    </row>
    <row r="319" spans="1:5" ht="12.75">
      <c r="A319" s="35" t="s">
        <v>54</v>
      </c>
      <c r="E319" s="39" t="s">
        <v>55</v>
      </c>
    </row>
    <row r="320" spans="1:5" ht="12.75">
      <c r="A320" s="35" t="s">
        <v>56</v>
      </c>
      <c r="E320" s="40" t="s">
        <v>55</v>
      </c>
    </row>
    <row r="321" spans="1:5" ht="12.75">
      <c r="A321" t="s">
        <v>57</v>
      </c>
      <c r="E321" s="39" t="s">
        <v>93</v>
      </c>
    </row>
    <row r="322" spans="1:16" ht="12.75">
      <c r="A322" t="s">
        <v>49</v>
      </c>
      <c s="34" t="s">
        <v>335</v>
      </c>
      <c s="34" t="s">
        <v>336</v>
      </c>
      <c s="35" t="s">
        <v>47</v>
      </c>
      <c s="6" t="s">
        <v>337</v>
      </c>
      <c s="36" t="s">
        <v>61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55</v>
      </c>
    </row>
    <row r="324" spans="1:5" ht="12.75">
      <c r="A324" s="35" t="s">
        <v>56</v>
      </c>
      <c r="E324" s="40" t="s">
        <v>55</v>
      </c>
    </row>
    <row r="325" spans="1:5" ht="63.75">
      <c r="A325" t="s">
        <v>57</v>
      </c>
      <c r="E325" s="39" t="s">
        <v>338</v>
      </c>
    </row>
    <row r="326" spans="1:16" ht="12.75">
      <c r="A326" t="s">
        <v>49</v>
      </c>
      <c s="34" t="s">
        <v>339</v>
      </c>
      <c s="34" t="s">
        <v>340</v>
      </c>
      <c s="35" t="s">
        <v>47</v>
      </c>
      <c s="6" t="s">
        <v>341</v>
      </c>
      <c s="36" t="s">
        <v>61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53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55</v>
      </c>
    </row>
    <row r="329" spans="1:5" ht="63.75">
      <c r="A329" t="s">
        <v>57</v>
      </c>
      <c r="E329" s="39" t="s">
        <v>342</v>
      </c>
    </row>
    <row r="330" spans="1:16" ht="12.75">
      <c r="A330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61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53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62</v>
      </c>
    </row>
    <row r="333" spans="1:5" ht="12.75">
      <c r="A333" t="s">
        <v>57</v>
      </c>
      <c r="E333" s="39" t="s">
        <v>346</v>
      </c>
    </row>
    <row r="334" spans="1:13" ht="12.75">
      <c r="A334" t="s">
        <v>46</v>
      </c>
      <c r="C334" s="31" t="s">
        <v>78</v>
      </c>
      <c r="E334" s="33" t="s">
        <v>347</v>
      </c>
      <c r="J334" s="32">
        <f>0</f>
      </c>
      <c s="32">
        <f>0</f>
      </c>
      <c s="32">
        <f>0+L335+L339+L343+L347+L351+L355+L359+L363</f>
      </c>
      <c s="32">
        <f>0+M335+M339+M343+M347+M351+M355+M359+M363</f>
      </c>
    </row>
    <row r="335" spans="1:16" ht="12.75">
      <c r="A335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351</v>
      </c>
      <c s="37">
        <v>64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62</v>
      </c>
    </row>
    <row r="338" spans="1:5" ht="12.75">
      <c r="A338" t="s">
        <v>57</v>
      </c>
      <c r="E338" s="39" t="s">
        <v>352</v>
      </c>
    </row>
    <row r="339" spans="1:16" ht="12.75">
      <c r="A339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61</v>
      </c>
      <c s="37">
        <v>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55</v>
      </c>
    </row>
    <row r="341" spans="1:5" ht="12.75">
      <c r="A341" s="35" t="s">
        <v>56</v>
      </c>
      <c r="E341" s="40" t="s">
        <v>62</v>
      </c>
    </row>
    <row r="342" spans="1:5" ht="63.75">
      <c r="A342" t="s">
        <v>57</v>
      </c>
      <c r="E342" s="39" t="s">
        <v>356</v>
      </c>
    </row>
    <row r="343" spans="1:16" ht="25.5">
      <c r="A343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61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101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62</v>
      </c>
    </row>
    <row r="346" spans="1:5" ht="12.75">
      <c r="A346" t="s">
        <v>57</v>
      </c>
      <c r="E346" s="39" t="s">
        <v>93</v>
      </c>
    </row>
    <row r="347" spans="1:16" ht="12.75">
      <c r="A347" t="s">
        <v>49</v>
      </c>
      <c s="34" t="s">
        <v>360</v>
      </c>
      <c s="34" t="s">
        <v>361</v>
      </c>
      <c s="35" t="s">
        <v>47</v>
      </c>
      <c s="6" t="s">
        <v>362</v>
      </c>
      <c s="36" t="s">
        <v>61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55</v>
      </c>
    </row>
    <row r="349" spans="1:5" ht="12.75">
      <c r="A349" s="35" t="s">
        <v>56</v>
      </c>
      <c r="E349" s="40" t="s">
        <v>62</v>
      </c>
    </row>
    <row r="350" spans="1:5" ht="25.5">
      <c r="A350" t="s">
        <v>57</v>
      </c>
      <c r="E350" s="39" t="s">
        <v>363</v>
      </c>
    </row>
    <row r="351" spans="1:16" ht="12.75">
      <c r="A351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351</v>
      </c>
      <c s="37">
        <v>48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101</v>
      </c>
      <c>
        <f>(M351*21)/100</f>
      </c>
      <c t="s">
        <v>27</v>
      </c>
    </row>
    <row r="352" spans="1:5" ht="12.75">
      <c r="A352" s="35" t="s">
        <v>54</v>
      </c>
      <c r="E352" s="39" t="s">
        <v>55</v>
      </c>
    </row>
    <row r="353" spans="1:5" ht="12.75">
      <c r="A353" s="35" t="s">
        <v>56</v>
      </c>
      <c r="E353" s="40" t="s">
        <v>62</v>
      </c>
    </row>
    <row r="354" spans="1:5" ht="12.75">
      <c r="A354" t="s">
        <v>57</v>
      </c>
      <c r="E354" s="39" t="s">
        <v>93</v>
      </c>
    </row>
    <row r="355" spans="1:16" ht="12.75">
      <c r="A355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351</v>
      </c>
      <c s="37">
        <v>48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101</v>
      </c>
      <c>
        <f>(M355*21)/100</f>
      </c>
      <c t="s">
        <v>27</v>
      </c>
    </row>
    <row r="356" spans="1:5" ht="12.75">
      <c r="A356" s="35" t="s">
        <v>54</v>
      </c>
      <c r="E356" s="39" t="s">
        <v>55</v>
      </c>
    </row>
    <row r="357" spans="1:5" ht="12.75">
      <c r="A357" s="35" t="s">
        <v>56</v>
      </c>
      <c r="E357" s="40" t="s">
        <v>62</v>
      </c>
    </row>
    <row r="358" spans="1:5" ht="12.75">
      <c r="A358" t="s">
        <v>57</v>
      </c>
      <c r="E358" s="39" t="s">
        <v>93</v>
      </c>
    </row>
    <row r="359" spans="1:16" ht="12.75">
      <c r="A359" t="s">
        <v>49</v>
      </c>
      <c s="34" t="s">
        <v>370</v>
      </c>
      <c s="34" t="s">
        <v>371</v>
      </c>
      <c s="35" t="s">
        <v>47</v>
      </c>
      <c s="6" t="s">
        <v>372</v>
      </c>
      <c s="36" t="s">
        <v>351</v>
      </c>
      <c s="37">
        <v>48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101</v>
      </c>
      <c>
        <f>(M359*21)/100</f>
      </c>
      <c t="s">
        <v>27</v>
      </c>
    </row>
    <row r="360" spans="1:5" ht="12.75">
      <c r="A360" s="35" t="s">
        <v>54</v>
      </c>
      <c r="E360" s="39" t="s">
        <v>55</v>
      </c>
    </row>
    <row r="361" spans="1:5" ht="12.75">
      <c r="A361" s="35" t="s">
        <v>56</v>
      </c>
      <c r="E361" s="40" t="s">
        <v>62</v>
      </c>
    </row>
    <row r="362" spans="1:5" ht="12.75">
      <c r="A362" t="s">
        <v>57</v>
      </c>
      <c r="E362" s="39" t="s">
        <v>93</v>
      </c>
    </row>
    <row r="363" spans="1:16" ht="12.75">
      <c r="A363" t="s">
        <v>49</v>
      </c>
      <c s="34" t="s">
        <v>373</v>
      </c>
      <c s="34" t="s">
        <v>374</v>
      </c>
      <c s="35" t="s">
        <v>47</v>
      </c>
      <c s="6" t="s">
        <v>375</v>
      </c>
      <c s="36" t="s">
        <v>351</v>
      </c>
      <c s="37">
        <v>110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55</v>
      </c>
    </row>
    <row r="365" spans="1:5" ht="12.75">
      <c r="A365" s="35" t="s">
        <v>56</v>
      </c>
      <c r="E365" s="40" t="s">
        <v>62</v>
      </c>
    </row>
    <row r="366" spans="1:5" ht="63.75">
      <c r="A366" t="s">
        <v>57</v>
      </c>
      <c r="E366" s="39" t="s">
        <v>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377</v>
      </c>
      <c r="E4" s="26" t="s">
        <v>378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381</v>
      </c>
      <c r="E8" s="30" t="s">
        <v>380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382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383</v>
      </c>
      <c s="35" t="s">
        <v>55</v>
      </c>
      <c s="6" t="s">
        <v>384</v>
      </c>
      <c s="36" t="s">
        <v>66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385</v>
      </c>
      <c>
        <f>(M10*21)/100</f>
      </c>
      <c t="s">
        <v>27</v>
      </c>
    </row>
    <row r="11" spans="1:5" ht="12.75">
      <c r="A11" s="35" t="s">
        <v>54</v>
      </c>
      <c r="E11" s="39" t="s">
        <v>386</v>
      </c>
    </row>
    <row r="12" spans="1:5" ht="12.75">
      <c r="A12" s="35" t="s">
        <v>56</v>
      </c>
      <c r="E12" s="40" t="s">
        <v>387</v>
      </c>
    </row>
    <row r="13" spans="1:5" ht="89.25">
      <c r="A13" t="s">
        <v>57</v>
      </c>
      <c r="E13" s="39" t="s">
        <v>388</v>
      </c>
    </row>
    <row r="14" spans="1:16" ht="12.75">
      <c r="A14" t="s">
        <v>49</v>
      </c>
      <c s="34" t="s">
        <v>27</v>
      </c>
      <c s="34" t="s">
        <v>389</v>
      </c>
      <c s="35" t="s">
        <v>55</v>
      </c>
      <c s="6" t="s">
        <v>390</v>
      </c>
      <c s="36" t="s">
        <v>66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385</v>
      </c>
      <c>
        <f>(M14*21)/100</f>
      </c>
      <c t="s">
        <v>27</v>
      </c>
    </row>
    <row r="15" spans="1:5" ht="12.75">
      <c r="A15" s="35" t="s">
        <v>54</v>
      </c>
      <c r="E15" s="39" t="s">
        <v>391</v>
      </c>
    </row>
    <row r="16" spans="1:5" ht="12.75">
      <c r="A16" s="35" t="s">
        <v>56</v>
      </c>
      <c r="E16" s="40" t="s">
        <v>387</v>
      </c>
    </row>
    <row r="17" spans="1:5" ht="102">
      <c r="A17" t="s">
        <v>57</v>
      </c>
      <c r="E17" s="39" t="s">
        <v>392</v>
      </c>
    </row>
    <row r="18" spans="1:16" ht="12.75">
      <c r="A18" t="s">
        <v>49</v>
      </c>
      <c s="34" t="s">
        <v>26</v>
      </c>
      <c s="34" t="s">
        <v>393</v>
      </c>
      <c s="35" t="s">
        <v>55</v>
      </c>
      <c s="6" t="s">
        <v>394</v>
      </c>
      <c s="36" t="s">
        <v>66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385</v>
      </c>
      <c>
        <f>(M18*21)/100</f>
      </c>
      <c t="s">
        <v>27</v>
      </c>
    </row>
    <row r="19" spans="1:5" ht="12.75">
      <c r="A19" s="35" t="s">
        <v>54</v>
      </c>
      <c r="E19" s="39" t="s">
        <v>395</v>
      </c>
    </row>
    <row r="20" spans="1:5" ht="12.75">
      <c r="A20" s="35" t="s">
        <v>56</v>
      </c>
      <c r="E20" s="40" t="s">
        <v>387</v>
      </c>
    </row>
    <row r="21" spans="1:5" ht="38.25">
      <c r="A21" t="s">
        <v>57</v>
      </c>
      <c r="E21" s="39" t="s">
        <v>396</v>
      </c>
    </row>
    <row r="22" spans="1:16" ht="12.75">
      <c r="A22" t="s">
        <v>49</v>
      </c>
      <c s="34" t="s">
        <v>68</v>
      </c>
      <c s="34" t="s">
        <v>397</v>
      </c>
      <c s="35" t="s">
        <v>55</v>
      </c>
      <c s="6" t="s">
        <v>398</v>
      </c>
      <c s="36" t="s">
        <v>66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385</v>
      </c>
      <c>
        <f>(M22*21)/100</f>
      </c>
      <c t="s">
        <v>27</v>
      </c>
    </row>
    <row r="23" spans="1:5" ht="12.75">
      <c r="A23" s="35" t="s">
        <v>54</v>
      </c>
      <c r="E23" s="39" t="s">
        <v>399</v>
      </c>
    </row>
    <row r="24" spans="1:5" ht="12.75">
      <c r="A24" s="35" t="s">
        <v>56</v>
      </c>
      <c r="E24" s="40" t="s">
        <v>387</v>
      </c>
    </row>
    <row r="25" spans="1:5" ht="63.75">
      <c r="A25" t="s">
        <v>57</v>
      </c>
      <c r="E25" s="39" t="s">
        <v>400</v>
      </c>
    </row>
    <row r="26" spans="1:13" ht="12.75">
      <c r="A26" t="s">
        <v>46</v>
      </c>
      <c r="C26" s="31" t="s">
        <v>27</v>
      </c>
      <c r="E26" s="33" t="s">
        <v>347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401</v>
      </c>
      <c s="35" t="s">
        <v>55</v>
      </c>
      <c s="6" t="s">
        <v>402</v>
      </c>
      <c s="36" t="s">
        <v>66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385</v>
      </c>
      <c>
        <f>(M27*21)/100</f>
      </c>
      <c t="s">
        <v>27</v>
      </c>
    </row>
    <row r="28" spans="1:5" ht="12.75">
      <c r="A28" s="35" t="s">
        <v>54</v>
      </c>
      <c r="E28" s="39" t="s">
        <v>403</v>
      </c>
    </row>
    <row r="29" spans="1:5" ht="12.75">
      <c r="A29" s="35" t="s">
        <v>56</v>
      </c>
      <c r="E29" s="40" t="s">
        <v>387</v>
      </c>
    </row>
    <row r="30" spans="1:5" ht="89.25">
      <c r="A30" t="s">
        <v>57</v>
      </c>
      <c r="E30" s="39" t="s">
        <v>404</v>
      </c>
    </row>
    <row r="31" spans="1:16" ht="12.75">
      <c r="A31" t="s">
        <v>49</v>
      </c>
      <c s="34" t="s">
        <v>78</v>
      </c>
      <c s="34" t="s">
        <v>405</v>
      </c>
      <c s="35" t="s">
        <v>55</v>
      </c>
      <c s="6" t="s">
        <v>406</v>
      </c>
      <c s="36" t="s">
        <v>66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385</v>
      </c>
      <c>
        <f>(M31*21)/100</f>
      </c>
      <c t="s">
        <v>27</v>
      </c>
    </row>
    <row r="32" spans="1:5" ht="12.75">
      <c r="A32" s="35" t="s">
        <v>54</v>
      </c>
      <c r="E32" s="39" t="s">
        <v>407</v>
      </c>
    </row>
    <row r="33" spans="1:5" ht="12.75">
      <c r="A33" s="35" t="s">
        <v>56</v>
      </c>
      <c r="E33" s="40" t="s">
        <v>387</v>
      </c>
    </row>
    <row r="34" spans="1:5" ht="76.5">
      <c r="A34" t="s">
        <v>57</v>
      </c>
      <c r="E34" s="39" t="s">
        <v>408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409</v>
      </c>
      <c r="E4" s="26" t="s">
        <v>410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COUNTIFS(L8:L292,"=0",A8:A292,"P")+COUNTIFS(L8:L292,"",A8:A292,"P")+SUM(Q8:Q292)</f>
      </c>
    </row>
    <row r="8" spans="1:13" ht="12.75">
      <c r="A8" t="s">
        <v>44</v>
      </c>
      <c r="C8" s="28" t="s">
        <v>413</v>
      </c>
      <c r="E8" s="30" t="s">
        <v>412</v>
      </c>
      <c r="J8" s="29">
        <f>0+J9+J66+J87+J108+J141+J146+J211+J228+J237+J250+J271</f>
      </c>
      <c s="29">
        <f>0+K9+K66+K87+K108+K141+K146+K211+K228+K237+K250+K271</f>
      </c>
      <c s="29">
        <f>0+L9+L66+L87+L108+L141+L146+L211+L228+L237+L250+L271</f>
      </c>
      <c s="29">
        <f>0+M9+M66+M87+M108+M141+M146+M211+M228+M237+M250+M271</f>
      </c>
    </row>
    <row r="9" spans="1:13" ht="12.75">
      <c r="A9" t="s">
        <v>46</v>
      </c>
      <c r="C9" s="31" t="s">
        <v>47</v>
      </c>
      <c r="E9" s="33" t="s">
        <v>414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415</v>
      </c>
      <c s="35" t="s">
        <v>47</v>
      </c>
      <c s="6" t="s">
        <v>416</v>
      </c>
      <c s="36" t="s">
        <v>92</v>
      </c>
      <c s="37">
        <v>37.5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91.25">
      <c r="A13" t="s">
        <v>57</v>
      </c>
      <c r="E13" s="39" t="s">
        <v>417</v>
      </c>
    </row>
    <row r="14" spans="1:16" ht="12.75">
      <c r="A14" t="s">
        <v>49</v>
      </c>
      <c s="34" t="s">
        <v>27</v>
      </c>
      <c s="34" t="s">
        <v>418</v>
      </c>
      <c s="35" t="s">
        <v>47</v>
      </c>
      <c s="6" t="s">
        <v>419</v>
      </c>
      <c s="36" t="s">
        <v>92</v>
      </c>
      <c s="37">
        <v>96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63.75">
      <c r="A17" t="s">
        <v>57</v>
      </c>
      <c r="E17" s="39" t="s">
        <v>420</v>
      </c>
    </row>
    <row r="18" spans="1:16" ht="12.75">
      <c r="A18" t="s">
        <v>49</v>
      </c>
      <c s="34" t="s">
        <v>26</v>
      </c>
      <c s="34" t="s">
        <v>421</v>
      </c>
      <c s="35" t="s">
        <v>47</v>
      </c>
      <c s="6" t="s">
        <v>422</v>
      </c>
      <c s="36" t="s">
        <v>92</v>
      </c>
      <c s="37">
        <v>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89.25">
      <c r="A21" t="s">
        <v>57</v>
      </c>
      <c r="E21" s="39" t="s">
        <v>423</v>
      </c>
    </row>
    <row r="22" spans="1:16" ht="12.75">
      <c r="A22" t="s">
        <v>49</v>
      </c>
      <c s="34" t="s">
        <v>68</v>
      </c>
      <c s="34" t="s">
        <v>424</v>
      </c>
      <c s="35" t="s">
        <v>47</v>
      </c>
      <c s="6" t="s">
        <v>425</v>
      </c>
      <c s="36" t="s">
        <v>71</v>
      </c>
      <c s="37">
        <v>67.5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25.5">
      <c r="A25" t="s">
        <v>57</v>
      </c>
      <c r="E25" s="39" t="s">
        <v>426</v>
      </c>
    </row>
    <row r="26" spans="1:16" ht="12.75">
      <c r="A26" t="s">
        <v>49</v>
      </c>
      <c s="34" t="s">
        <v>74</v>
      </c>
      <c s="34" t="s">
        <v>427</v>
      </c>
      <c s="35" t="s">
        <v>47</v>
      </c>
      <c s="6" t="s">
        <v>428</v>
      </c>
      <c s="36" t="s">
        <v>71</v>
      </c>
      <c s="37">
        <v>41.066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25.5">
      <c r="A29" t="s">
        <v>57</v>
      </c>
      <c r="E29" s="39" t="s">
        <v>426</v>
      </c>
    </row>
    <row r="30" spans="1:16" ht="25.5">
      <c r="A30" t="s">
        <v>49</v>
      </c>
      <c s="34" t="s">
        <v>78</v>
      </c>
      <c s="34" t="s">
        <v>429</v>
      </c>
      <c s="35" t="s">
        <v>47</v>
      </c>
      <c s="6" t="s">
        <v>430</v>
      </c>
      <c s="36" t="s">
        <v>92</v>
      </c>
      <c s="37">
        <v>697.548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63.75">
      <c r="A33" t="s">
        <v>57</v>
      </c>
      <c r="E33" s="39" t="s">
        <v>431</v>
      </c>
    </row>
    <row r="34" spans="1:16" ht="12.75">
      <c r="A34" t="s">
        <v>49</v>
      </c>
      <c s="34" t="s">
        <v>82</v>
      </c>
      <c s="34" t="s">
        <v>432</v>
      </c>
      <c s="35" t="s">
        <v>47</v>
      </c>
      <c s="6" t="s">
        <v>433</v>
      </c>
      <c s="36" t="s">
        <v>351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38.25">
      <c r="A37" t="s">
        <v>57</v>
      </c>
      <c r="E37" s="39" t="s">
        <v>434</v>
      </c>
    </row>
    <row r="38" spans="1:16" ht="12.75">
      <c r="A38" t="s">
        <v>49</v>
      </c>
      <c s="34" t="s">
        <v>86</v>
      </c>
      <c s="34" t="s">
        <v>435</v>
      </c>
      <c s="35" t="s">
        <v>47</v>
      </c>
      <c s="6" t="s">
        <v>436</v>
      </c>
      <c s="36" t="s">
        <v>110</v>
      </c>
      <c s="37">
        <v>174.387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89.25">
      <c r="A41" t="s">
        <v>57</v>
      </c>
      <c r="E41" s="39" t="s">
        <v>437</v>
      </c>
    </row>
    <row r="42" spans="1:16" ht="12.75">
      <c r="A42" t="s">
        <v>49</v>
      </c>
      <c s="34" t="s">
        <v>89</v>
      </c>
      <c s="34" t="s">
        <v>438</v>
      </c>
      <c s="35" t="s">
        <v>47</v>
      </c>
      <c s="6" t="s">
        <v>439</v>
      </c>
      <c s="36" t="s">
        <v>61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51">
      <c r="A45" t="s">
        <v>57</v>
      </c>
      <c r="E45" s="39" t="s">
        <v>440</v>
      </c>
    </row>
    <row r="46" spans="1:16" ht="12.75">
      <c r="A46" t="s">
        <v>49</v>
      </c>
      <c s="34" t="s">
        <v>94</v>
      </c>
      <c s="34" t="s">
        <v>441</v>
      </c>
      <c s="35" t="s">
        <v>47</v>
      </c>
      <c s="6" t="s">
        <v>442</v>
      </c>
      <c s="36" t="s">
        <v>61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78.5">
      <c r="A49" t="s">
        <v>57</v>
      </c>
      <c r="E49" s="39" t="s">
        <v>443</v>
      </c>
    </row>
    <row r="50" spans="1:16" ht="12.75">
      <c r="A50" t="s">
        <v>49</v>
      </c>
      <c s="34" t="s">
        <v>98</v>
      </c>
      <c s="34" t="s">
        <v>444</v>
      </c>
      <c s="35" t="s">
        <v>47</v>
      </c>
      <c s="6" t="s">
        <v>445</v>
      </c>
      <c s="36" t="s">
        <v>92</v>
      </c>
      <c s="37">
        <v>174.387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02">
      <c r="A53" t="s">
        <v>57</v>
      </c>
      <c r="E53" s="39" t="s">
        <v>446</v>
      </c>
    </row>
    <row r="54" spans="1:16" ht="25.5">
      <c r="A54" t="s">
        <v>49</v>
      </c>
      <c s="34" t="s">
        <v>102</v>
      </c>
      <c s="34" t="s">
        <v>447</v>
      </c>
      <c s="35" t="s">
        <v>47</v>
      </c>
      <c s="6" t="s">
        <v>448</v>
      </c>
      <c s="36" t="s">
        <v>449</v>
      </c>
      <c s="37">
        <v>12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25.5">
      <c r="A57" t="s">
        <v>57</v>
      </c>
      <c r="E57" s="39" t="s">
        <v>450</v>
      </c>
    </row>
    <row r="58" spans="1:16" ht="12.75">
      <c r="A58" t="s">
        <v>49</v>
      </c>
      <c s="34" t="s">
        <v>107</v>
      </c>
      <c s="34" t="s">
        <v>451</v>
      </c>
      <c s="35" t="s">
        <v>47</v>
      </c>
      <c s="6" t="s">
        <v>452</v>
      </c>
      <c s="36" t="s">
        <v>110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14.75">
      <c r="A61" t="s">
        <v>57</v>
      </c>
      <c r="E61" s="39" t="s">
        <v>453</v>
      </c>
    </row>
    <row r="62" spans="1:16" ht="25.5">
      <c r="A62" t="s">
        <v>49</v>
      </c>
      <c s="34" t="s">
        <v>112</v>
      </c>
      <c s="34" t="s">
        <v>454</v>
      </c>
      <c s="35" t="s">
        <v>47</v>
      </c>
      <c s="6" t="s">
        <v>455</v>
      </c>
      <c s="36" t="s">
        <v>110</v>
      </c>
      <c s="37">
        <v>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14.75">
      <c r="A65" t="s">
        <v>57</v>
      </c>
      <c r="E65" s="39" t="s">
        <v>456</v>
      </c>
    </row>
    <row r="66" spans="1:13" ht="12.75">
      <c r="A66" t="s">
        <v>46</v>
      </c>
      <c r="C66" s="31" t="s">
        <v>94</v>
      </c>
      <c r="E66" s="33" t="s">
        <v>457</v>
      </c>
      <c r="J66" s="32">
        <f>0</f>
      </c>
      <c s="32">
        <f>0</f>
      </c>
      <c s="32">
        <f>0+L67+L71+L75+L79+L83</f>
      </c>
      <c s="32">
        <f>0+M67+M71+M75+M79+M83</f>
      </c>
    </row>
    <row r="67" spans="1:16" ht="25.5">
      <c r="A67" t="s">
        <v>49</v>
      </c>
      <c s="34" t="s">
        <v>274</v>
      </c>
      <c s="34" t="s">
        <v>458</v>
      </c>
      <c s="35" t="s">
        <v>47</v>
      </c>
      <c s="6" t="s">
        <v>459</v>
      </c>
      <c s="36" t="s">
        <v>71</v>
      </c>
      <c s="37">
        <v>26.88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55</v>
      </c>
    </row>
    <row r="70" spans="1:5" ht="63.75">
      <c r="A70" t="s">
        <v>57</v>
      </c>
      <c r="E70" s="39" t="s">
        <v>460</v>
      </c>
    </row>
    <row r="71" spans="1:16" ht="12.75">
      <c r="A71" t="s">
        <v>49</v>
      </c>
      <c s="34" t="s">
        <v>277</v>
      </c>
      <c s="34" t="s">
        <v>461</v>
      </c>
      <c s="35" t="s">
        <v>27</v>
      </c>
      <c s="6" t="s">
        <v>452</v>
      </c>
      <c s="36" t="s">
        <v>110</v>
      </c>
      <c s="37">
        <v>18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114.75">
      <c r="A74" t="s">
        <v>57</v>
      </c>
      <c r="E74" s="39" t="s">
        <v>453</v>
      </c>
    </row>
    <row r="75" spans="1:16" ht="25.5">
      <c r="A75" t="s">
        <v>49</v>
      </c>
      <c s="34" t="s">
        <v>281</v>
      </c>
      <c s="34" t="s">
        <v>462</v>
      </c>
      <c s="35" t="s">
        <v>47</v>
      </c>
      <c s="6" t="s">
        <v>463</v>
      </c>
      <c s="36" t="s">
        <v>464</v>
      </c>
      <c s="37">
        <v>188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76.5">
      <c r="A78" t="s">
        <v>57</v>
      </c>
      <c r="E78" s="39" t="s">
        <v>465</v>
      </c>
    </row>
    <row r="79" spans="1:16" ht="25.5">
      <c r="A79" t="s">
        <v>49</v>
      </c>
      <c s="34" t="s">
        <v>284</v>
      </c>
      <c s="34" t="s">
        <v>466</v>
      </c>
      <c s="35" t="s">
        <v>47</v>
      </c>
      <c s="6" t="s">
        <v>467</v>
      </c>
      <c s="36" t="s">
        <v>118</v>
      </c>
      <c s="37">
        <v>188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89.25">
      <c r="A82" t="s">
        <v>57</v>
      </c>
      <c r="E82" s="39" t="s">
        <v>119</v>
      </c>
    </row>
    <row r="83" spans="1:16" ht="25.5">
      <c r="A83" t="s">
        <v>49</v>
      </c>
      <c s="34" t="s">
        <v>287</v>
      </c>
      <c s="34" t="s">
        <v>468</v>
      </c>
      <c s="35" t="s">
        <v>47</v>
      </c>
      <c s="6" t="s">
        <v>469</v>
      </c>
      <c s="36" t="s">
        <v>118</v>
      </c>
      <c s="37">
        <v>51.072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89.25">
      <c r="A86" t="s">
        <v>57</v>
      </c>
      <c r="E86" s="39" t="s">
        <v>119</v>
      </c>
    </row>
    <row r="87" spans="1:13" ht="12.75">
      <c r="A87" t="s">
        <v>46</v>
      </c>
      <c r="C87" s="31" t="s">
        <v>98</v>
      </c>
      <c r="E87" s="33" t="s">
        <v>470</v>
      </c>
      <c r="J87" s="32">
        <f>0</f>
      </c>
      <c s="32">
        <f>0</f>
      </c>
      <c s="32">
        <f>0+L88+L92+L96+L100+L104</f>
      </c>
      <c s="32">
        <f>0+M88+M92+M96+M100+M104</f>
      </c>
    </row>
    <row r="88" spans="1:16" ht="12.75">
      <c r="A88" t="s">
        <v>49</v>
      </c>
      <c s="34" t="s">
        <v>291</v>
      </c>
      <c s="34" t="s">
        <v>471</v>
      </c>
      <c s="35" t="s">
        <v>27</v>
      </c>
      <c s="6" t="s">
        <v>472</v>
      </c>
      <c s="36" t="s">
        <v>61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55</v>
      </c>
    </row>
    <row r="91" spans="1:5" ht="25.5">
      <c r="A91" t="s">
        <v>57</v>
      </c>
      <c r="E91" s="39" t="s">
        <v>473</v>
      </c>
    </row>
    <row r="92" spans="1:16" ht="12.75">
      <c r="A92" t="s">
        <v>49</v>
      </c>
      <c s="34" t="s">
        <v>294</v>
      </c>
      <c s="34" t="s">
        <v>474</v>
      </c>
      <c s="35" t="s">
        <v>47</v>
      </c>
      <c s="6" t="s">
        <v>475</v>
      </c>
      <c s="36" t="s">
        <v>66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55</v>
      </c>
    </row>
    <row r="95" spans="1:5" ht="12.75">
      <c r="A95" t="s">
        <v>57</v>
      </c>
      <c r="E95" s="39" t="s">
        <v>476</v>
      </c>
    </row>
    <row r="96" spans="1:16" ht="12.75">
      <c r="A96" t="s">
        <v>49</v>
      </c>
      <c s="34" t="s">
        <v>298</v>
      </c>
      <c s="34" t="s">
        <v>477</v>
      </c>
      <c s="35" t="s">
        <v>47</v>
      </c>
      <c s="6" t="s">
        <v>478</v>
      </c>
      <c s="36" t="s">
        <v>351</v>
      </c>
      <c s="37">
        <v>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55</v>
      </c>
    </row>
    <row r="99" spans="1:5" ht="12.75">
      <c r="A99" t="s">
        <v>57</v>
      </c>
      <c r="E99" s="39" t="s">
        <v>479</v>
      </c>
    </row>
    <row r="100" spans="1:16" ht="12.75">
      <c r="A100" t="s">
        <v>49</v>
      </c>
      <c s="34" t="s">
        <v>301</v>
      </c>
      <c s="34" t="s">
        <v>374</v>
      </c>
      <c s="35" t="s">
        <v>26</v>
      </c>
      <c s="6" t="s">
        <v>375</v>
      </c>
      <c s="36" t="s">
        <v>351</v>
      </c>
      <c s="37">
        <v>64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63.75">
      <c r="A103" t="s">
        <v>57</v>
      </c>
      <c r="E103" s="39" t="s">
        <v>376</v>
      </c>
    </row>
    <row r="104" spans="1:16" ht="12.75">
      <c r="A104" t="s">
        <v>49</v>
      </c>
      <c s="34" t="s">
        <v>305</v>
      </c>
      <c s="34" t="s">
        <v>365</v>
      </c>
      <c s="35" t="s">
        <v>47</v>
      </c>
      <c s="6" t="s">
        <v>366</v>
      </c>
      <c s="36" t="s">
        <v>351</v>
      </c>
      <c s="37">
        <v>36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101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55</v>
      </c>
    </row>
    <row r="107" spans="1:5" ht="12.75">
      <c r="A107" t="s">
        <v>57</v>
      </c>
      <c r="E107" s="39" t="s">
        <v>93</v>
      </c>
    </row>
    <row r="108" spans="1:13" ht="12.75">
      <c r="A108" t="s">
        <v>46</v>
      </c>
      <c r="C108" s="31" t="s">
        <v>27</v>
      </c>
      <c r="E108" s="33" t="s">
        <v>480</v>
      </c>
      <c r="J108" s="32">
        <f>0</f>
      </c>
      <c s="32">
        <f>0</f>
      </c>
      <c s="32">
        <f>0+L109+L113+L117+L121+L125+L129+L133+L137</f>
      </c>
      <c s="32">
        <f>0+M109+M113+M117+M121+M125+M129+M133+M137</f>
      </c>
    </row>
    <row r="109" spans="1:16" ht="12.75">
      <c r="A109" t="s">
        <v>49</v>
      </c>
      <c s="34" t="s">
        <v>115</v>
      </c>
      <c s="34" t="s">
        <v>481</v>
      </c>
      <c s="35" t="s">
        <v>47</v>
      </c>
      <c s="6" t="s">
        <v>482</v>
      </c>
      <c s="36" t="s">
        <v>71</v>
      </c>
      <c s="37">
        <v>67.5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76.5">
      <c r="A112" t="s">
        <v>57</v>
      </c>
      <c r="E112" s="39" t="s">
        <v>483</v>
      </c>
    </row>
    <row r="113" spans="1:16" ht="25.5">
      <c r="A113" t="s">
        <v>49</v>
      </c>
      <c s="34" t="s">
        <v>121</v>
      </c>
      <c s="34" t="s">
        <v>484</v>
      </c>
      <c s="35" t="s">
        <v>47</v>
      </c>
      <c s="6" t="s">
        <v>485</v>
      </c>
      <c s="36" t="s">
        <v>486</v>
      </c>
      <c s="37">
        <v>1350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55</v>
      </c>
    </row>
    <row r="116" spans="1:5" ht="76.5">
      <c r="A116" t="s">
        <v>57</v>
      </c>
      <c r="E116" s="39" t="s">
        <v>487</v>
      </c>
    </row>
    <row r="117" spans="1:16" ht="38.25">
      <c r="A117" t="s">
        <v>49</v>
      </c>
      <c s="34" t="s">
        <v>127</v>
      </c>
      <c s="34" t="s">
        <v>488</v>
      </c>
      <c s="35" t="s">
        <v>47</v>
      </c>
      <c s="6" t="s">
        <v>489</v>
      </c>
      <c s="36" t="s">
        <v>92</v>
      </c>
      <c s="37">
        <v>37.5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101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55</v>
      </c>
    </row>
    <row r="120" spans="1:5" ht="12.75">
      <c r="A120" t="s">
        <v>57</v>
      </c>
      <c r="E120" s="39" t="s">
        <v>93</v>
      </c>
    </row>
    <row r="121" spans="1:16" ht="38.25">
      <c r="A121" t="s">
        <v>49</v>
      </c>
      <c s="34" t="s">
        <v>130</v>
      </c>
      <c s="34" t="s">
        <v>490</v>
      </c>
      <c s="35" t="s">
        <v>47</v>
      </c>
      <c s="6" t="s">
        <v>491</v>
      </c>
      <c s="36" t="s">
        <v>464</v>
      </c>
      <c s="37">
        <v>232.6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101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55</v>
      </c>
    </row>
    <row r="124" spans="1:5" ht="12.75">
      <c r="A124" t="s">
        <v>57</v>
      </c>
      <c r="E124" s="39" t="s">
        <v>93</v>
      </c>
    </row>
    <row r="125" spans="1:16" ht="25.5">
      <c r="A125" t="s">
        <v>49</v>
      </c>
      <c s="34" t="s">
        <v>133</v>
      </c>
      <c s="34" t="s">
        <v>492</v>
      </c>
      <c s="35" t="s">
        <v>47</v>
      </c>
      <c s="6" t="s">
        <v>493</v>
      </c>
      <c s="36" t="s">
        <v>118</v>
      </c>
      <c s="37">
        <v>90.25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55</v>
      </c>
    </row>
    <row r="128" spans="1:5" ht="140.25">
      <c r="A128" t="s">
        <v>57</v>
      </c>
      <c r="E128" s="39" t="s">
        <v>494</v>
      </c>
    </row>
    <row r="129" spans="1:16" ht="25.5">
      <c r="A129" t="s">
        <v>49</v>
      </c>
      <c s="34" t="s">
        <v>136</v>
      </c>
      <c s="34" t="s">
        <v>495</v>
      </c>
      <c s="35" t="s">
        <v>47</v>
      </c>
      <c s="6" t="s">
        <v>496</v>
      </c>
      <c s="36" t="s">
        <v>118</v>
      </c>
      <c s="37">
        <v>38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55</v>
      </c>
    </row>
    <row r="132" spans="1:5" ht="89.25">
      <c r="A132" t="s">
        <v>57</v>
      </c>
      <c r="E132" s="39" t="s">
        <v>119</v>
      </c>
    </row>
    <row r="133" spans="1:16" ht="25.5">
      <c r="A133" t="s">
        <v>49</v>
      </c>
      <c s="34" t="s">
        <v>139</v>
      </c>
      <c s="34" t="s">
        <v>497</v>
      </c>
      <c s="35" t="s">
        <v>47</v>
      </c>
      <c s="6" t="s">
        <v>498</v>
      </c>
      <c s="36" t="s">
        <v>118</v>
      </c>
      <c s="37">
        <v>4.7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12.75">
      <c r="A134" s="35" t="s">
        <v>54</v>
      </c>
      <c r="E134" s="39" t="s">
        <v>55</v>
      </c>
    </row>
    <row r="135" spans="1:5" ht="12.75">
      <c r="A135" s="35" t="s">
        <v>56</v>
      </c>
      <c r="E135" s="40" t="s">
        <v>55</v>
      </c>
    </row>
    <row r="136" spans="1:5" ht="89.25">
      <c r="A136" t="s">
        <v>57</v>
      </c>
      <c r="E136" s="39" t="s">
        <v>119</v>
      </c>
    </row>
    <row r="137" spans="1:16" ht="25.5">
      <c r="A137" t="s">
        <v>49</v>
      </c>
      <c s="34" t="s">
        <v>142</v>
      </c>
      <c s="34" t="s">
        <v>499</v>
      </c>
      <c s="35" t="s">
        <v>47</v>
      </c>
      <c s="6" t="s">
        <v>500</v>
      </c>
      <c s="36" t="s">
        <v>118</v>
      </c>
      <c s="37">
        <v>6.93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55</v>
      </c>
    </row>
    <row r="139" spans="1:5" ht="12.75">
      <c r="A139" s="35" t="s">
        <v>56</v>
      </c>
      <c r="E139" s="40" t="s">
        <v>55</v>
      </c>
    </row>
    <row r="140" spans="1:5" ht="63.75">
      <c r="A140" t="s">
        <v>57</v>
      </c>
      <c r="E140" s="39" t="s">
        <v>501</v>
      </c>
    </row>
    <row r="141" spans="1:13" ht="12.75">
      <c r="A141" t="s">
        <v>46</v>
      </c>
      <c r="C141" s="31" t="s">
        <v>26</v>
      </c>
      <c r="E141" s="33" t="s">
        <v>502</v>
      </c>
      <c r="J141" s="32">
        <f>0</f>
      </c>
      <c s="32">
        <f>0</f>
      </c>
      <c s="32">
        <f>0+L142</f>
      </c>
      <c s="32">
        <f>0+M142</f>
      </c>
    </row>
    <row r="142" spans="1:16" ht="12.75">
      <c r="A142" t="s">
        <v>49</v>
      </c>
      <c s="34" t="s">
        <v>145</v>
      </c>
      <c s="34" t="s">
        <v>374</v>
      </c>
      <c s="35" t="s">
        <v>47</v>
      </c>
      <c s="6" t="s">
        <v>375</v>
      </c>
      <c s="36" t="s">
        <v>351</v>
      </c>
      <c s="37">
        <v>68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55</v>
      </c>
    </row>
    <row r="145" spans="1:5" ht="76.5">
      <c r="A145" t="s">
        <v>57</v>
      </c>
      <c r="E145" s="39" t="s">
        <v>503</v>
      </c>
    </row>
    <row r="146" spans="1:13" ht="12.75">
      <c r="A146" t="s">
        <v>46</v>
      </c>
      <c r="C146" s="31" t="s">
        <v>68</v>
      </c>
      <c r="E146" s="33" t="s">
        <v>504</v>
      </c>
      <c r="J146" s="32">
        <f>0</f>
      </c>
      <c s="32">
        <f>0</f>
      </c>
      <c s="32">
        <f>0+L147+L151+L155+L159+L163+L167+L171+L175+L179+L183+L187+L191+L195+L199+L203+L207</f>
      </c>
      <c s="32">
        <f>0+M147+M151+M155+M159+M163+M167+M171+M175+M179+M183+M187+M191+M195+M199+M203+M207</f>
      </c>
    </row>
    <row r="147" spans="1:16" ht="12.75">
      <c r="A147" t="s">
        <v>49</v>
      </c>
      <c s="34" t="s">
        <v>151</v>
      </c>
      <c s="34" t="s">
        <v>505</v>
      </c>
      <c s="35" t="s">
        <v>47</v>
      </c>
      <c s="6" t="s">
        <v>506</v>
      </c>
      <c s="36" t="s">
        <v>110</v>
      </c>
      <c s="37">
        <v>150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101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12.75">
      <c r="A150" t="s">
        <v>57</v>
      </c>
      <c r="E150" s="39" t="s">
        <v>93</v>
      </c>
    </row>
    <row r="151" spans="1:16" ht="12.75">
      <c r="A151" t="s">
        <v>49</v>
      </c>
      <c s="34" t="s">
        <v>155</v>
      </c>
      <c s="34" t="s">
        <v>507</v>
      </c>
      <c s="35" t="s">
        <v>47</v>
      </c>
      <c s="6" t="s">
        <v>508</v>
      </c>
      <c s="36" t="s">
        <v>71</v>
      </c>
      <c s="37">
        <v>7.2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51">
      <c r="A154" t="s">
        <v>57</v>
      </c>
      <c r="E154" s="39" t="s">
        <v>509</v>
      </c>
    </row>
    <row r="155" spans="1:16" ht="12.75">
      <c r="A155" t="s">
        <v>49</v>
      </c>
      <c s="34" t="s">
        <v>158</v>
      </c>
      <c s="34" t="s">
        <v>510</v>
      </c>
      <c s="35" t="s">
        <v>47</v>
      </c>
      <c s="6" t="s">
        <v>511</v>
      </c>
      <c s="36" t="s">
        <v>92</v>
      </c>
      <c s="37">
        <v>11.3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14.75">
      <c r="A158" t="s">
        <v>57</v>
      </c>
      <c r="E158" s="39" t="s">
        <v>512</v>
      </c>
    </row>
    <row r="159" spans="1:16" ht="12.75">
      <c r="A159" t="s">
        <v>49</v>
      </c>
      <c s="34" t="s">
        <v>161</v>
      </c>
      <c s="34" t="s">
        <v>513</v>
      </c>
      <c s="35" t="s">
        <v>47</v>
      </c>
      <c s="6" t="s">
        <v>514</v>
      </c>
      <c s="36" t="s">
        <v>110</v>
      </c>
      <c s="37">
        <v>22.6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101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55</v>
      </c>
    </row>
    <row r="162" spans="1:5" ht="12.75">
      <c r="A162" t="s">
        <v>57</v>
      </c>
      <c r="E162" s="39" t="s">
        <v>93</v>
      </c>
    </row>
    <row r="163" spans="1:16" ht="12.75">
      <c r="A163" t="s">
        <v>49</v>
      </c>
      <c s="34" t="s">
        <v>164</v>
      </c>
      <c s="34" t="s">
        <v>515</v>
      </c>
      <c s="35" t="s">
        <v>47</v>
      </c>
      <c s="6" t="s">
        <v>516</v>
      </c>
      <c s="36" t="s">
        <v>71</v>
      </c>
      <c s="37">
        <v>27.645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55</v>
      </c>
    </row>
    <row r="166" spans="1:5" ht="38.25">
      <c r="A166" t="s">
        <v>57</v>
      </c>
      <c r="E166" s="39" t="s">
        <v>517</v>
      </c>
    </row>
    <row r="167" spans="1:16" ht="12.75">
      <c r="A167" t="s">
        <v>49</v>
      </c>
      <c s="34" t="s">
        <v>169</v>
      </c>
      <c s="34" t="s">
        <v>518</v>
      </c>
      <c s="35" t="s">
        <v>47</v>
      </c>
      <c s="6" t="s">
        <v>519</v>
      </c>
      <c s="36" t="s">
        <v>71</v>
      </c>
      <c s="37">
        <v>0.283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55</v>
      </c>
    </row>
    <row r="170" spans="1:5" ht="38.25">
      <c r="A170" t="s">
        <v>57</v>
      </c>
      <c r="E170" s="39" t="s">
        <v>517</v>
      </c>
    </row>
    <row r="171" spans="1:16" ht="12.75">
      <c r="A171" t="s">
        <v>49</v>
      </c>
      <c s="34" t="s">
        <v>173</v>
      </c>
      <c s="34" t="s">
        <v>520</v>
      </c>
      <c s="35" t="s">
        <v>47</v>
      </c>
      <c s="6" t="s">
        <v>521</v>
      </c>
      <c s="36" t="s">
        <v>61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55</v>
      </c>
    </row>
    <row r="174" spans="1:5" ht="89.25">
      <c r="A174" t="s">
        <v>57</v>
      </c>
      <c r="E174" s="39" t="s">
        <v>522</v>
      </c>
    </row>
    <row r="175" spans="1:16" ht="12.75">
      <c r="A175" t="s">
        <v>49</v>
      </c>
      <c s="34" t="s">
        <v>177</v>
      </c>
      <c s="34" t="s">
        <v>523</v>
      </c>
      <c s="35" t="s">
        <v>47</v>
      </c>
      <c s="6" t="s">
        <v>524</v>
      </c>
      <c s="36" t="s">
        <v>61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101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55</v>
      </c>
    </row>
    <row r="178" spans="1:5" ht="114.75">
      <c r="A178" t="s">
        <v>57</v>
      </c>
      <c r="E178" s="39" t="s">
        <v>525</v>
      </c>
    </row>
    <row r="179" spans="1:16" ht="12.75">
      <c r="A179" t="s">
        <v>49</v>
      </c>
      <c s="34" t="s">
        <v>180</v>
      </c>
      <c s="34" t="s">
        <v>526</v>
      </c>
      <c s="35" t="s">
        <v>47</v>
      </c>
      <c s="6" t="s">
        <v>527</v>
      </c>
      <c s="36" t="s">
        <v>71</v>
      </c>
      <c s="37">
        <v>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55</v>
      </c>
    </row>
    <row r="182" spans="1:5" ht="63.75">
      <c r="A182" t="s">
        <v>57</v>
      </c>
      <c r="E182" s="39" t="s">
        <v>528</v>
      </c>
    </row>
    <row r="183" spans="1:16" ht="12.75">
      <c r="A183" t="s">
        <v>49</v>
      </c>
      <c s="34" t="s">
        <v>184</v>
      </c>
      <c s="34" t="s">
        <v>529</v>
      </c>
      <c s="35" t="s">
        <v>47</v>
      </c>
      <c s="6" t="s">
        <v>530</v>
      </c>
      <c s="36" t="s">
        <v>110</v>
      </c>
      <c s="37">
        <v>215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55</v>
      </c>
    </row>
    <row r="186" spans="1:5" ht="12.75">
      <c r="A186" t="s">
        <v>57</v>
      </c>
      <c r="E186" s="39" t="s">
        <v>531</v>
      </c>
    </row>
    <row r="187" spans="1:16" ht="12.75">
      <c r="A187" t="s">
        <v>49</v>
      </c>
      <c s="34" t="s">
        <v>187</v>
      </c>
      <c s="34" t="s">
        <v>532</v>
      </c>
      <c s="35" t="s">
        <v>47</v>
      </c>
      <c s="6" t="s">
        <v>533</v>
      </c>
      <c s="36" t="s">
        <v>110</v>
      </c>
      <c s="37">
        <v>172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55</v>
      </c>
    </row>
    <row r="190" spans="1:5" ht="12.75">
      <c r="A190" t="s">
        <v>57</v>
      </c>
      <c r="E190" s="39" t="s">
        <v>531</v>
      </c>
    </row>
    <row r="191" spans="1:16" ht="25.5">
      <c r="A191" t="s">
        <v>49</v>
      </c>
      <c s="34" t="s">
        <v>191</v>
      </c>
      <c s="34" t="s">
        <v>534</v>
      </c>
      <c s="35" t="s">
        <v>47</v>
      </c>
      <c s="6" t="s">
        <v>535</v>
      </c>
      <c s="36" t="s">
        <v>71</v>
      </c>
      <c s="37">
        <v>13.28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55</v>
      </c>
    </row>
    <row r="194" spans="1:5" ht="153">
      <c r="A194" t="s">
        <v>57</v>
      </c>
      <c r="E194" s="39" t="s">
        <v>536</v>
      </c>
    </row>
    <row r="195" spans="1:16" ht="12.75">
      <c r="A195" t="s">
        <v>49</v>
      </c>
      <c s="34" t="s">
        <v>194</v>
      </c>
      <c s="34" t="s">
        <v>537</v>
      </c>
      <c s="35" t="s">
        <v>47</v>
      </c>
      <c s="6" t="s">
        <v>538</v>
      </c>
      <c s="36" t="s">
        <v>110</v>
      </c>
      <c s="37">
        <v>85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55</v>
      </c>
    </row>
    <row r="198" spans="1:5" ht="25.5">
      <c r="A198" t="s">
        <v>57</v>
      </c>
      <c r="E198" s="39" t="s">
        <v>539</v>
      </c>
    </row>
    <row r="199" spans="1:16" ht="12.75">
      <c r="A199" t="s">
        <v>49</v>
      </c>
      <c s="34" t="s">
        <v>197</v>
      </c>
      <c s="34" t="s">
        <v>540</v>
      </c>
      <c s="35" t="s">
        <v>47</v>
      </c>
      <c s="6" t="s">
        <v>541</v>
      </c>
      <c s="36" t="s">
        <v>110</v>
      </c>
      <c s="37">
        <v>500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101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55</v>
      </c>
    </row>
    <row r="202" spans="1:5" ht="12.75">
      <c r="A202" t="s">
        <v>57</v>
      </c>
      <c r="E202" s="39" t="s">
        <v>542</v>
      </c>
    </row>
    <row r="203" spans="1:16" ht="12.75">
      <c r="A203" t="s">
        <v>49</v>
      </c>
      <c s="34" t="s">
        <v>200</v>
      </c>
      <c s="34" t="s">
        <v>543</v>
      </c>
      <c s="35" t="s">
        <v>47</v>
      </c>
      <c s="6" t="s">
        <v>544</v>
      </c>
      <c s="36" t="s">
        <v>110</v>
      </c>
      <c s="37">
        <v>500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101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55</v>
      </c>
    </row>
    <row r="206" spans="1:5" ht="12.75">
      <c r="A206" t="s">
        <v>57</v>
      </c>
      <c r="E206" s="39" t="s">
        <v>93</v>
      </c>
    </row>
    <row r="207" spans="1:16" ht="12.75">
      <c r="A207" t="s">
        <v>49</v>
      </c>
      <c s="34" t="s">
        <v>203</v>
      </c>
      <c s="34" t="s">
        <v>545</v>
      </c>
      <c s="35" t="s">
        <v>47</v>
      </c>
      <c s="6" t="s">
        <v>546</v>
      </c>
      <c s="36" t="s">
        <v>110</v>
      </c>
      <c s="37">
        <v>500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101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55</v>
      </c>
    </row>
    <row r="210" spans="1:5" ht="12.75">
      <c r="A210" t="s">
        <v>57</v>
      </c>
      <c r="E210" s="39" t="s">
        <v>93</v>
      </c>
    </row>
    <row r="211" spans="1:13" ht="12.75">
      <c r="A211" t="s">
        <v>46</v>
      </c>
      <c r="C211" s="31" t="s">
        <v>74</v>
      </c>
      <c r="E211" s="33" t="s">
        <v>547</v>
      </c>
      <c r="J211" s="32">
        <f>0</f>
      </c>
      <c s="32">
        <f>0</f>
      </c>
      <c s="32">
        <f>0+L212+L216+L220+L224</f>
      </c>
      <c s="32">
        <f>0+M212+M216+M220+M224</f>
      </c>
    </row>
    <row r="212" spans="1:16" ht="25.5">
      <c r="A212" t="s">
        <v>49</v>
      </c>
      <c s="34" t="s">
        <v>207</v>
      </c>
      <c s="34" t="s">
        <v>548</v>
      </c>
      <c s="35" t="s">
        <v>47</v>
      </c>
      <c s="6" t="s">
        <v>549</v>
      </c>
      <c s="36" t="s">
        <v>71</v>
      </c>
      <c s="37">
        <v>55.2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55</v>
      </c>
    </row>
    <row r="215" spans="1:5" ht="127.5">
      <c r="A215" t="s">
        <v>57</v>
      </c>
      <c r="E215" s="39" t="s">
        <v>550</v>
      </c>
    </row>
    <row r="216" spans="1:16" ht="25.5">
      <c r="A216" t="s">
        <v>49</v>
      </c>
      <c s="34" t="s">
        <v>211</v>
      </c>
      <c s="34" t="s">
        <v>551</v>
      </c>
      <c s="35" t="s">
        <v>47</v>
      </c>
      <c s="6" t="s">
        <v>552</v>
      </c>
      <c s="36" t="s">
        <v>486</v>
      </c>
      <c s="37">
        <v>1104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55</v>
      </c>
    </row>
    <row r="219" spans="1:5" ht="114.75">
      <c r="A219" t="s">
        <v>57</v>
      </c>
      <c r="E219" s="39" t="s">
        <v>553</v>
      </c>
    </row>
    <row r="220" spans="1:16" ht="25.5">
      <c r="A220" t="s">
        <v>49</v>
      </c>
      <c s="34" t="s">
        <v>214</v>
      </c>
      <c s="34" t="s">
        <v>492</v>
      </c>
      <c s="35" t="s">
        <v>27</v>
      </c>
      <c s="6" t="s">
        <v>493</v>
      </c>
      <c s="36" t="s">
        <v>118</v>
      </c>
      <c s="37">
        <v>104.88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53</v>
      </c>
      <c>
        <f>(M220*21)/100</f>
      </c>
      <c t="s">
        <v>27</v>
      </c>
    </row>
    <row r="221" spans="1:5" ht="12.75">
      <c r="A221" s="35" t="s">
        <v>54</v>
      </c>
      <c r="E221" s="39" t="s">
        <v>55</v>
      </c>
    </row>
    <row r="222" spans="1:5" ht="12.75">
      <c r="A222" s="35" t="s">
        <v>56</v>
      </c>
      <c r="E222" s="40" t="s">
        <v>55</v>
      </c>
    </row>
    <row r="223" spans="1:5" ht="140.25">
      <c r="A223" t="s">
        <v>57</v>
      </c>
      <c r="E223" s="39" t="s">
        <v>494</v>
      </c>
    </row>
    <row r="224" spans="1:16" ht="25.5">
      <c r="A224" t="s">
        <v>49</v>
      </c>
      <c s="34" t="s">
        <v>217</v>
      </c>
      <c s="34" t="s">
        <v>554</v>
      </c>
      <c s="35" t="s">
        <v>47</v>
      </c>
      <c s="6" t="s">
        <v>555</v>
      </c>
      <c s="36" t="s">
        <v>118</v>
      </c>
      <c s="37">
        <v>2.25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53</v>
      </c>
      <c>
        <f>(M224*21)/100</f>
      </c>
      <c t="s">
        <v>27</v>
      </c>
    </row>
    <row r="225" spans="1:5" ht="12.75">
      <c r="A225" s="35" t="s">
        <v>54</v>
      </c>
      <c r="E225" s="39" t="s">
        <v>55</v>
      </c>
    </row>
    <row r="226" spans="1:5" ht="12.75">
      <c r="A226" s="35" t="s">
        <v>56</v>
      </c>
      <c r="E226" s="40" t="s">
        <v>55</v>
      </c>
    </row>
    <row r="227" spans="1:5" ht="89.25">
      <c r="A227" t="s">
        <v>57</v>
      </c>
      <c r="E227" s="39" t="s">
        <v>119</v>
      </c>
    </row>
    <row r="228" spans="1:13" ht="12.75">
      <c r="A228" t="s">
        <v>46</v>
      </c>
      <c r="C228" s="31" t="s">
        <v>78</v>
      </c>
      <c r="E228" s="33" t="s">
        <v>556</v>
      </c>
      <c r="J228" s="32">
        <f>0</f>
      </c>
      <c s="32">
        <f>0</f>
      </c>
      <c s="32">
        <f>0+L229+L233</f>
      </c>
      <c s="32">
        <f>0+M229+M233</f>
      </c>
    </row>
    <row r="229" spans="1:16" ht="12.75">
      <c r="A229" t="s">
        <v>49</v>
      </c>
      <c s="34" t="s">
        <v>221</v>
      </c>
      <c s="34" t="s">
        <v>471</v>
      </c>
      <c s="35" t="s">
        <v>47</v>
      </c>
      <c s="6" t="s">
        <v>472</v>
      </c>
      <c s="36" t="s">
        <v>61</v>
      </c>
      <c s="37">
        <v>3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55</v>
      </c>
    </row>
    <row r="232" spans="1:5" ht="25.5">
      <c r="A232" t="s">
        <v>57</v>
      </c>
      <c r="E232" s="39" t="s">
        <v>473</v>
      </c>
    </row>
    <row r="233" spans="1:16" ht="12.75">
      <c r="A233" t="s">
        <v>49</v>
      </c>
      <c s="34" t="s">
        <v>224</v>
      </c>
      <c s="34" t="s">
        <v>374</v>
      </c>
      <c s="35" t="s">
        <v>27</v>
      </c>
      <c s="6" t="s">
        <v>375</v>
      </c>
      <c s="36" t="s">
        <v>351</v>
      </c>
      <c s="37">
        <v>124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55</v>
      </c>
    </row>
    <row r="236" spans="1:5" ht="63.75">
      <c r="A236" t="s">
        <v>57</v>
      </c>
      <c r="E236" s="39" t="s">
        <v>376</v>
      </c>
    </row>
    <row r="237" spans="1:13" ht="12.75">
      <c r="A237" t="s">
        <v>46</v>
      </c>
      <c r="C237" s="31" t="s">
        <v>82</v>
      </c>
      <c r="E237" s="33" t="s">
        <v>557</v>
      </c>
      <c r="J237" s="32">
        <f>0</f>
      </c>
      <c s="32">
        <f>0</f>
      </c>
      <c s="32">
        <f>0+L238+L242+L246</f>
      </c>
      <c s="32">
        <f>0+M238+M242+M246</f>
      </c>
    </row>
    <row r="238" spans="1:16" ht="12.75">
      <c r="A238" t="s">
        <v>49</v>
      </c>
      <c s="34" t="s">
        <v>228</v>
      </c>
      <c s="34" t="s">
        <v>558</v>
      </c>
      <c s="35" t="s">
        <v>47</v>
      </c>
      <c s="6" t="s">
        <v>559</v>
      </c>
      <c s="36" t="s">
        <v>110</v>
      </c>
      <c s="37">
        <v>18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55</v>
      </c>
    </row>
    <row r="240" spans="1:5" ht="12.75">
      <c r="A240" s="35" t="s">
        <v>56</v>
      </c>
      <c r="E240" s="40" t="s">
        <v>55</v>
      </c>
    </row>
    <row r="241" spans="1:5" ht="165.75">
      <c r="A241" t="s">
        <v>57</v>
      </c>
      <c r="E241" s="39" t="s">
        <v>560</v>
      </c>
    </row>
    <row r="242" spans="1:16" ht="12.75">
      <c r="A242" t="s">
        <v>49</v>
      </c>
      <c s="34" t="s">
        <v>231</v>
      </c>
      <c s="34" t="s">
        <v>561</v>
      </c>
      <c s="35" t="s">
        <v>47</v>
      </c>
      <c s="6" t="s">
        <v>562</v>
      </c>
      <c s="36" t="s">
        <v>92</v>
      </c>
      <c s="37">
        <v>12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55</v>
      </c>
    </row>
    <row r="244" spans="1:5" ht="12.75">
      <c r="A244" s="35" t="s">
        <v>56</v>
      </c>
      <c r="E244" s="40" t="s">
        <v>55</v>
      </c>
    </row>
    <row r="245" spans="1:5" ht="229.5">
      <c r="A245" t="s">
        <v>57</v>
      </c>
      <c r="E245" s="39" t="s">
        <v>563</v>
      </c>
    </row>
    <row r="246" spans="1:16" ht="12.75">
      <c r="A246" t="s">
        <v>49</v>
      </c>
      <c s="34" t="s">
        <v>234</v>
      </c>
      <c s="34" t="s">
        <v>564</v>
      </c>
      <c s="35" t="s">
        <v>47</v>
      </c>
      <c s="6" t="s">
        <v>565</v>
      </c>
      <c s="36" t="s">
        <v>71</v>
      </c>
      <c s="37">
        <v>2.4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55</v>
      </c>
    </row>
    <row r="248" spans="1:5" ht="12.75">
      <c r="A248" s="35" t="s">
        <v>56</v>
      </c>
      <c r="E248" s="40" t="s">
        <v>55</v>
      </c>
    </row>
    <row r="249" spans="1:5" ht="204">
      <c r="A249" t="s">
        <v>57</v>
      </c>
      <c r="E249" s="39" t="s">
        <v>566</v>
      </c>
    </row>
    <row r="250" spans="1:13" ht="12.75">
      <c r="A250" t="s">
        <v>46</v>
      </c>
      <c r="C250" s="31" t="s">
        <v>86</v>
      </c>
      <c r="E250" s="33" t="s">
        <v>567</v>
      </c>
      <c r="J250" s="32">
        <f>0</f>
      </c>
      <c s="32">
        <f>0</f>
      </c>
      <c s="32">
        <f>0+L251+L255+L259+L263+L267</f>
      </c>
      <c s="32">
        <f>0+M251+M255+M259+M263+M267</f>
      </c>
    </row>
    <row r="251" spans="1:16" ht="12.75">
      <c r="A251" t="s">
        <v>49</v>
      </c>
      <c s="34" t="s">
        <v>237</v>
      </c>
      <c s="34" t="s">
        <v>568</v>
      </c>
      <c s="35" t="s">
        <v>47</v>
      </c>
      <c s="6" t="s">
        <v>569</v>
      </c>
      <c s="36" t="s">
        <v>71</v>
      </c>
      <c s="37">
        <v>8.274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55</v>
      </c>
    </row>
    <row r="254" spans="1:5" ht="38.25">
      <c r="A254" t="s">
        <v>57</v>
      </c>
      <c r="E254" s="39" t="s">
        <v>517</v>
      </c>
    </row>
    <row r="255" spans="1:16" ht="12.75">
      <c r="A255" t="s">
        <v>49</v>
      </c>
      <c s="34" t="s">
        <v>240</v>
      </c>
      <c s="34" t="s">
        <v>570</v>
      </c>
      <c s="35" t="s">
        <v>47</v>
      </c>
      <c s="6" t="s">
        <v>571</v>
      </c>
      <c s="36" t="s">
        <v>71</v>
      </c>
      <c s="37">
        <v>3.906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55</v>
      </c>
    </row>
    <row r="258" spans="1:5" ht="51">
      <c r="A258" t="s">
        <v>57</v>
      </c>
      <c r="E258" s="39" t="s">
        <v>509</v>
      </c>
    </row>
    <row r="259" spans="1:16" ht="12.75">
      <c r="A259" t="s">
        <v>49</v>
      </c>
      <c s="34" t="s">
        <v>244</v>
      </c>
      <c s="34" t="s">
        <v>507</v>
      </c>
      <c s="35" t="s">
        <v>47</v>
      </c>
      <c s="6" t="s">
        <v>508</v>
      </c>
      <c s="36" t="s">
        <v>71</v>
      </c>
      <c s="37">
        <v>9.24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55</v>
      </c>
    </row>
    <row r="262" spans="1:5" ht="51">
      <c r="A262" t="s">
        <v>57</v>
      </c>
      <c r="E262" s="39" t="s">
        <v>509</v>
      </c>
    </row>
    <row r="263" spans="1:16" ht="12.75">
      <c r="A263" t="s">
        <v>49</v>
      </c>
      <c s="34" t="s">
        <v>247</v>
      </c>
      <c s="34" t="s">
        <v>572</v>
      </c>
      <c s="35" t="s">
        <v>47</v>
      </c>
      <c s="6" t="s">
        <v>573</v>
      </c>
      <c s="36" t="s">
        <v>71</v>
      </c>
      <c s="37">
        <v>3.906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101</v>
      </c>
      <c>
        <f>(M263*21)/100</f>
      </c>
      <c t="s">
        <v>27</v>
      </c>
    </row>
    <row r="264" spans="1:5" ht="12.75">
      <c r="A264" s="35" t="s">
        <v>54</v>
      </c>
      <c r="E264" s="39" t="s">
        <v>55</v>
      </c>
    </row>
    <row r="265" spans="1:5" ht="12.75">
      <c r="A265" s="35" t="s">
        <v>56</v>
      </c>
      <c r="E265" s="40" t="s">
        <v>55</v>
      </c>
    </row>
    <row r="266" spans="1:5" ht="140.25">
      <c r="A266" t="s">
        <v>57</v>
      </c>
      <c r="E266" s="39" t="s">
        <v>574</v>
      </c>
    </row>
    <row r="267" spans="1:16" ht="12.75">
      <c r="A267" t="s">
        <v>49</v>
      </c>
      <c s="34" t="s">
        <v>251</v>
      </c>
      <c s="34" t="s">
        <v>575</v>
      </c>
      <c s="35" t="s">
        <v>47</v>
      </c>
      <c s="6" t="s">
        <v>576</v>
      </c>
      <c s="36" t="s">
        <v>92</v>
      </c>
      <c s="37">
        <v>29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55</v>
      </c>
    </row>
    <row r="269" spans="1:5" ht="12.75">
      <c r="A269" s="35" t="s">
        <v>56</v>
      </c>
      <c r="E269" s="40" t="s">
        <v>55</v>
      </c>
    </row>
    <row r="270" spans="1:5" ht="12.75">
      <c r="A270" t="s">
        <v>57</v>
      </c>
      <c r="E270" s="39" t="s">
        <v>93</v>
      </c>
    </row>
    <row r="271" spans="1:13" ht="12.75">
      <c r="A271" t="s">
        <v>46</v>
      </c>
      <c r="C271" s="31" t="s">
        <v>89</v>
      </c>
      <c r="E271" s="33" t="s">
        <v>577</v>
      </c>
      <c r="J271" s="32">
        <f>0</f>
      </c>
      <c s="32">
        <f>0</f>
      </c>
      <c s="32">
        <f>0+L272+L276+L280+L284+L288+L292</f>
      </c>
      <c s="32">
        <f>0+M272+M276+M280+M284+M288+M292</f>
      </c>
    </row>
    <row r="272" spans="1:16" ht="12.75">
      <c r="A272" t="s">
        <v>49</v>
      </c>
      <c s="34" t="s">
        <v>255</v>
      </c>
      <c s="34" t="s">
        <v>578</v>
      </c>
      <c s="35" t="s">
        <v>47</v>
      </c>
      <c s="6" t="s">
        <v>579</v>
      </c>
      <c s="36" t="s">
        <v>71</v>
      </c>
      <c s="37">
        <v>1.2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55</v>
      </c>
    </row>
    <row r="275" spans="1:5" ht="51">
      <c r="A275" t="s">
        <v>57</v>
      </c>
      <c r="E275" s="39" t="s">
        <v>580</v>
      </c>
    </row>
    <row r="276" spans="1:16" ht="12.75">
      <c r="A276" t="s">
        <v>49</v>
      </c>
      <c s="34" t="s">
        <v>258</v>
      </c>
      <c s="34" t="s">
        <v>581</v>
      </c>
      <c s="35" t="s">
        <v>47</v>
      </c>
      <c s="6" t="s">
        <v>582</v>
      </c>
      <c s="36" t="s">
        <v>71</v>
      </c>
      <c s="37">
        <v>1.647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55</v>
      </c>
    </row>
    <row r="279" spans="1:5" ht="51">
      <c r="A279" t="s">
        <v>57</v>
      </c>
      <c r="E279" s="39" t="s">
        <v>580</v>
      </c>
    </row>
    <row r="280" spans="1:16" ht="12.75">
      <c r="A280" t="s">
        <v>49</v>
      </c>
      <c s="34" t="s">
        <v>261</v>
      </c>
      <c s="34" t="s">
        <v>583</v>
      </c>
      <c s="35" t="s">
        <v>47</v>
      </c>
      <c s="6" t="s">
        <v>584</v>
      </c>
      <c s="36" t="s">
        <v>92</v>
      </c>
      <c s="37">
        <v>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55</v>
      </c>
    </row>
    <row r="283" spans="1:5" ht="242.25">
      <c r="A283" t="s">
        <v>57</v>
      </c>
      <c r="E283" s="39" t="s">
        <v>585</v>
      </c>
    </row>
    <row r="284" spans="1:16" ht="12.75">
      <c r="A284" t="s">
        <v>49</v>
      </c>
      <c s="34" t="s">
        <v>264</v>
      </c>
      <c s="34" t="s">
        <v>586</v>
      </c>
      <c s="35" t="s">
        <v>47</v>
      </c>
      <c s="6" t="s">
        <v>587</v>
      </c>
      <c s="36" t="s">
        <v>92</v>
      </c>
      <c s="37">
        <v>6.32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55</v>
      </c>
    </row>
    <row r="287" spans="1:5" ht="12.75">
      <c r="A287" t="s">
        <v>57</v>
      </c>
      <c r="E287" s="39" t="s">
        <v>587</v>
      </c>
    </row>
    <row r="288" spans="1:16" ht="12.75">
      <c r="A288" t="s">
        <v>49</v>
      </c>
      <c s="34" t="s">
        <v>268</v>
      </c>
      <c s="34" t="s">
        <v>588</v>
      </c>
      <c s="35" t="s">
        <v>47</v>
      </c>
      <c s="6" t="s">
        <v>589</v>
      </c>
      <c s="36" t="s">
        <v>71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101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55</v>
      </c>
    </row>
    <row r="291" spans="1:5" ht="12.75">
      <c r="A291" t="s">
        <v>57</v>
      </c>
      <c r="E291" s="39" t="s">
        <v>93</v>
      </c>
    </row>
    <row r="292" spans="1:16" ht="25.5">
      <c r="A292" t="s">
        <v>49</v>
      </c>
      <c s="34" t="s">
        <v>271</v>
      </c>
      <c s="34" t="s">
        <v>590</v>
      </c>
      <c s="35" t="s">
        <v>47</v>
      </c>
      <c s="6" t="s">
        <v>591</v>
      </c>
      <c s="36" t="s">
        <v>66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55</v>
      </c>
    </row>
    <row r="295" spans="1:5" ht="25.5">
      <c r="A295" t="s">
        <v>57</v>
      </c>
      <c r="E295" s="39" t="s">
        <v>592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593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593</v>
      </c>
      <c r="E4" s="26" t="s">
        <v>594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COUNTIFS(L8:L172,"=0",A8:A172,"P")+COUNTIFS(L8:L172,"",A8:A172,"P")+SUM(Q8:Q172)</f>
      </c>
    </row>
    <row r="8" spans="1:13" ht="12.75">
      <c r="A8" t="s">
        <v>44</v>
      </c>
      <c r="C8" s="28" t="s">
        <v>597</v>
      </c>
      <c r="E8" s="30" t="s">
        <v>596</v>
      </c>
      <c r="J8" s="29">
        <f>0+J9+J70+J159</f>
      </c>
      <c s="29">
        <f>0+K9+K70+K159</f>
      </c>
      <c s="29">
        <f>0+L9+L70+L159</f>
      </c>
      <c s="29">
        <f>0+M9+M70+M159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63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47</v>
      </c>
      <c s="6" t="s">
        <v>60</v>
      </c>
      <c s="36" t="s">
        <v>61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2.75">
      <c r="A17" t="s">
        <v>57</v>
      </c>
      <c r="E17" s="39" t="s">
        <v>63</v>
      </c>
    </row>
    <row r="18" spans="1:16" ht="12.7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66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55</v>
      </c>
    </row>
    <row r="21" spans="1:5" ht="12.75">
      <c r="A21" t="s">
        <v>57</v>
      </c>
      <c r="E21" s="39" t="s">
        <v>67</v>
      </c>
    </row>
    <row r="22" spans="1:16" ht="12.75">
      <c r="A22" t="s">
        <v>49</v>
      </c>
      <c s="34" t="s">
        <v>68</v>
      </c>
      <c s="34" t="s">
        <v>598</v>
      </c>
      <c s="35" t="s">
        <v>47</v>
      </c>
      <c s="6" t="s">
        <v>599</v>
      </c>
      <c s="36" t="s">
        <v>110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101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57</v>
      </c>
      <c r="E25" s="39" t="s">
        <v>93</v>
      </c>
    </row>
    <row r="26" spans="1:16" ht="12.75">
      <c r="A26" t="s">
        <v>49</v>
      </c>
      <c s="34" t="s">
        <v>74</v>
      </c>
      <c s="34" t="s">
        <v>69</v>
      </c>
      <c s="35" t="s">
        <v>47</v>
      </c>
      <c s="6" t="s">
        <v>70</v>
      </c>
      <c s="36" t="s">
        <v>71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55</v>
      </c>
    </row>
    <row r="29" spans="1:5" ht="216.75">
      <c r="A29" t="s">
        <v>57</v>
      </c>
      <c r="E29" s="39" t="s">
        <v>73</v>
      </c>
    </row>
    <row r="30" spans="1:16" ht="12.75">
      <c r="A30" t="s">
        <v>49</v>
      </c>
      <c s="34" t="s">
        <v>78</v>
      </c>
      <c s="34" t="s">
        <v>75</v>
      </c>
      <c s="35" t="s">
        <v>47</v>
      </c>
      <c s="6" t="s">
        <v>76</v>
      </c>
      <c s="36" t="s">
        <v>71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55</v>
      </c>
    </row>
    <row r="33" spans="1:5" ht="216.75">
      <c r="A33" t="s">
        <v>57</v>
      </c>
      <c r="E33" s="39" t="s">
        <v>73</v>
      </c>
    </row>
    <row r="34" spans="1:16" ht="12.75">
      <c r="A34" t="s">
        <v>49</v>
      </c>
      <c s="34" t="s">
        <v>82</v>
      </c>
      <c s="34" t="s">
        <v>79</v>
      </c>
      <c s="35" t="s">
        <v>47</v>
      </c>
      <c s="6" t="s">
        <v>80</v>
      </c>
      <c s="36" t="s">
        <v>71</v>
      </c>
      <c s="37">
        <v>22.4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55</v>
      </c>
    </row>
    <row r="37" spans="1:5" ht="216.75">
      <c r="A37" t="s">
        <v>57</v>
      </c>
      <c r="E37" s="39" t="s">
        <v>73</v>
      </c>
    </row>
    <row r="38" spans="1:16" ht="12.75">
      <c r="A38" t="s">
        <v>49</v>
      </c>
      <c s="34" t="s">
        <v>86</v>
      </c>
      <c s="34" t="s">
        <v>90</v>
      </c>
      <c s="35" t="s">
        <v>47</v>
      </c>
      <c s="6" t="s">
        <v>91</v>
      </c>
      <c s="36" t="s">
        <v>92</v>
      </c>
      <c s="37">
        <v>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55</v>
      </c>
    </row>
    <row r="41" spans="1:5" ht="12.75">
      <c r="A41" t="s">
        <v>57</v>
      </c>
      <c r="E41" s="39" t="s">
        <v>93</v>
      </c>
    </row>
    <row r="42" spans="1:16" ht="12.75">
      <c r="A42" t="s">
        <v>49</v>
      </c>
      <c s="34" t="s">
        <v>89</v>
      </c>
      <c s="34" t="s">
        <v>99</v>
      </c>
      <c s="35" t="s">
        <v>47</v>
      </c>
      <c s="6" t="s">
        <v>100</v>
      </c>
      <c s="36" t="s">
        <v>92</v>
      </c>
      <c s="37">
        <v>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101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55</v>
      </c>
    </row>
    <row r="45" spans="1:5" ht="12.75">
      <c r="A45" t="s">
        <v>57</v>
      </c>
      <c r="E45" s="39" t="s">
        <v>93</v>
      </c>
    </row>
    <row r="46" spans="1:16" ht="12.75">
      <c r="A46" t="s">
        <v>49</v>
      </c>
      <c s="34" t="s">
        <v>94</v>
      </c>
      <c s="34" t="s">
        <v>103</v>
      </c>
      <c s="35" t="s">
        <v>47</v>
      </c>
      <c s="6" t="s">
        <v>104</v>
      </c>
      <c s="36" t="s">
        <v>71</v>
      </c>
      <c s="37">
        <v>18.24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55</v>
      </c>
    </row>
    <row r="49" spans="1:5" ht="153">
      <c r="A49" t="s">
        <v>57</v>
      </c>
      <c r="E49" s="39" t="s">
        <v>106</v>
      </c>
    </row>
    <row r="50" spans="1:16" ht="12.75">
      <c r="A50" t="s">
        <v>49</v>
      </c>
      <c s="34" t="s">
        <v>98</v>
      </c>
      <c s="34" t="s">
        <v>108</v>
      </c>
      <c s="35" t="s">
        <v>47</v>
      </c>
      <c s="6" t="s">
        <v>109</v>
      </c>
      <c s="36" t="s">
        <v>110</v>
      </c>
      <c s="37">
        <v>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101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55</v>
      </c>
    </row>
    <row r="53" spans="1:5" ht="12.75">
      <c r="A53" t="s">
        <v>57</v>
      </c>
      <c r="E53" s="39" t="s">
        <v>93</v>
      </c>
    </row>
    <row r="54" spans="1:16" ht="12.75">
      <c r="A54" t="s">
        <v>49</v>
      </c>
      <c s="34" t="s">
        <v>102</v>
      </c>
      <c s="34" t="s">
        <v>600</v>
      </c>
      <c s="35" t="s">
        <v>47</v>
      </c>
      <c s="6" t="s">
        <v>601</v>
      </c>
      <c s="36" t="s">
        <v>92</v>
      </c>
      <c s="37">
        <v>80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55</v>
      </c>
    </row>
    <row r="57" spans="1:5" ht="38.25">
      <c r="A57" t="s">
        <v>57</v>
      </c>
      <c r="E57" s="39" t="s">
        <v>602</v>
      </c>
    </row>
    <row r="58" spans="1:16" ht="12.75">
      <c r="A58" t="s">
        <v>49</v>
      </c>
      <c s="34" t="s">
        <v>107</v>
      </c>
      <c s="34" t="s">
        <v>113</v>
      </c>
      <c s="35" t="s">
        <v>47</v>
      </c>
      <c s="6" t="s">
        <v>114</v>
      </c>
      <c s="36" t="s">
        <v>61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101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55</v>
      </c>
    </row>
    <row r="61" spans="1:5" ht="12.75">
      <c r="A61" t="s">
        <v>57</v>
      </c>
      <c r="E61" s="39" t="s">
        <v>93</v>
      </c>
    </row>
    <row r="62" spans="1:16" ht="25.5">
      <c r="A62" t="s">
        <v>49</v>
      </c>
      <c s="34" t="s">
        <v>112</v>
      </c>
      <c s="34" t="s">
        <v>603</v>
      </c>
      <c s="35" t="s">
        <v>47</v>
      </c>
      <c s="6" t="s">
        <v>604</v>
      </c>
      <c s="36" t="s">
        <v>61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101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55</v>
      </c>
    </row>
    <row r="65" spans="1:5" ht="12.75">
      <c r="A65" t="s">
        <v>57</v>
      </c>
      <c r="E65" s="39" t="s">
        <v>93</v>
      </c>
    </row>
    <row r="66" spans="1:16" ht="12.75">
      <c r="A66" t="s">
        <v>49</v>
      </c>
      <c s="34" t="s">
        <v>115</v>
      </c>
      <c s="34" t="s">
        <v>605</v>
      </c>
      <c s="35" t="s">
        <v>47</v>
      </c>
      <c s="6" t="s">
        <v>606</v>
      </c>
      <c s="36" t="s">
        <v>61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12.75">
      <c r="A69" t="s">
        <v>57</v>
      </c>
      <c r="E69" s="39" t="s">
        <v>607</v>
      </c>
    </row>
    <row r="70" spans="1:13" ht="12.75">
      <c r="A70" t="s">
        <v>46</v>
      </c>
      <c r="C70" s="31" t="s">
        <v>27</v>
      </c>
      <c r="E70" s="33" t="s">
        <v>608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25.5">
      <c r="A71" t="s">
        <v>49</v>
      </c>
      <c s="34" t="s">
        <v>121</v>
      </c>
      <c s="34" t="s">
        <v>609</v>
      </c>
      <c s="35" t="s">
        <v>47</v>
      </c>
      <c s="6" t="s">
        <v>610</v>
      </c>
      <c s="36" t="s">
        <v>61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55</v>
      </c>
    </row>
    <row r="74" spans="1:5" ht="51">
      <c r="A74" t="s">
        <v>57</v>
      </c>
      <c r="E74" s="39" t="s">
        <v>611</v>
      </c>
    </row>
    <row r="75" spans="1:16" ht="25.5">
      <c r="A75" t="s">
        <v>49</v>
      </c>
      <c s="34" t="s">
        <v>127</v>
      </c>
      <c s="34" t="s">
        <v>612</v>
      </c>
      <c s="35" t="s">
        <v>47</v>
      </c>
      <c s="6" t="s">
        <v>613</v>
      </c>
      <c s="36" t="s">
        <v>61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55</v>
      </c>
    </row>
    <row r="78" spans="1:5" ht="12.75">
      <c r="A78" t="s">
        <v>57</v>
      </c>
      <c r="E78" s="39" t="s">
        <v>93</v>
      </c>
    </row>
    <row r="79" spans="1:16" ht="12.75">
      <c r="A79" t="s">
        <v>49</v>
      </c>
      <c s="34" t="s">
        <v>130</v>
      </c>
      <c s="34" t="s">
        <v>614</v>
      </c>
      <c s="35" t="s">
        <v>47</v>
      </c>
      <c s="6" t="s">
        <v>615</v>
      </c>
      <c s="36" t="s">
        <v>61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55</v>
      </c>
    </row>
    <row r="82" spans="1:5" ht="12.75">
      <c r="A82" t="s">
        <v>57</v>
      </c>
      <c r="E82" s="39" t="s">
        <v>616</v>
      </c>
    </row>
    <row r="83" spans="1:16" ht="12.75">
      <c r="A83" t="s">
        <v>49</v>
      </c>
      <c s="34" t="s">
        <v>133</v>
      </c>
      <c s="34" t="s">
        <v>617</v>
      </c>
      <c s="35" t="s">
        <v>47</v>
      </c>
      <c s="6" t="s">
        <v>618</v>
      </c>
      <c s="36" t="s">
        <v>61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55</v>
      </c>
    </row>
    <row r="86" spans="1:5" ht="12.75">
      <c r="A86" t="s">
        <v>57</v>
      </c>
      <c r="E86" s="39" t="s">
        <v>619</v>
      </c>
    </row>
    <row r="87" spans="1:16" ht="12.75">
      <c r="A87" t="s">
        <v>49</v>
      </c>
      <c s="34" t="s">
        <v>136</v>
      </c>
      <c s="34" t="s">
        <v>620</v>
      </c>
      <c s="35" t="s">
        <v>47</v>
      </c>
      <c s="6" t="s">
        <v>621</v>
      </c>
      <c s="36" t="s">
        <v>92</v>
      </c>
      <c s="37">
        <v>85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55</v>
      </c>
    </row>
    <row r="90" spans="1:5" ht="38.25">
      <c r="A90" t="s">
        <v>57</v>
      </c>
      <c r="E90" s="39" t="s">
        <v>622</v>
      </c>
    </row>
    <row r="91" spans="1:16" ht="12.75">
      <c r="A91" t="s">
        <v>49</v>
      </c>
      <c s="34" t="s">
        <v>139</v>
      </c>
      <c s="34" t="s">
        <v>174</v>
      </c>
      <c s="35" t="s">
        <v>47</v>
      </c>
      <c s="6" t="s">
        <v>175</v>
      </c>
      <c s="36" t="s">
        <v>92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55</v>
      </c>
    </row>
    <row r="94" spans="1:5" ht="38.25">
      <c r="A94" t="s">
        <v>57</v>
      </c>
      <c r="E94" s="39" t="s">
        <v>176</v>
      </c>
    </row>
    <row r="95" spans="1:16" ht="25.5">
      <c r="A95" t="s">
        <v>49</v>
      </c>
      <c s="34" t="s">
        <v>142</v>
      </c>
      <c s="34" t="s">
        <v>178</v>
      </c>
      <c s="35" t="s">
        <v>47</v>
      </c>
      <c s="6" t="s">
        <v>179</v>
      </c>
      <c s="36" t="s">
        <v>61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55</v>
      </c>
    </row>
    <row r="98" spans="1:5" ht="12.75">
      <c r="A98" t="s">
        <v>57</v>
      </c>
      <c r="E98" s="39" t="s">
        <v>93</v>
      </c>
    </row>
    <row r="99" spans="1:16" ht="25.5">
      <c r="A99" t="s">
        <v>49</v>
      </c>
      <c s="34" t="s">
        <v>145</v>
      </c>
      <c s="34" t="s">
        <v>623</v>
      </c>
      <c s="35" t="s">
        <v>47</v>
      </c>
      <c s="6" t="s">
        <v>624</v>
      </c>
      <c s="36" t="s">
        <v>92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101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55</v>
      </c>
    </row>
    <row r="102" spans="1:5" ht="12.75">
      <c r="A102" t="s">
        <v>57</v>
      </c>
      <c r="E102" s="39" t="s">
        <v>93</v>
      </c>
    </row>
    <row r="103" spans="1:16" ht="12.75">
      <c r="A103" t="s">
        <v>49</v>
      </c>
      <c s="34" t="s">
        <v>151</v>
      </c>
      <c s="34" t="s">
        <v>625</v>
      </c>
      <c s="35" t="s">
        <v>47</v>
      </c>
      <c s="6" t="s">
        <v>626</v>
      </c>
      <c s="36" t="s">
        <v>92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101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55</v>
      </c>
    </row>
    <row r="106" spans="1:5" ht="12.75">
      <c r="A106" t="s">
        <v>57</v>
      </c>
      <c r="E106" s="39" t="s">
        <v>93</v>
      </c>
    </row>
    <row r="107" spans="1:16" ht="12.75">
      <c r="A107" t="s">
        <v>49</v>
      </c>
      <c s="34" t="s">
        <v>155</v>
      </c>
      <c s="34" t="s">
        <v>185</v>
      </c>
      <c s="35" t="s">
        <v>47</v>
      </c>
      <c s="6" t="s">
        <v>186</v>
      </c>
      <c s="36" t="s">
        <v>61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55</v>
      </c>
    </row>
    <row r="110" spans="1:5" ht="12.75">
      <c r="A110" t="s">
        <v>57</v>
      </c>
      <c r="E110" s="39" t="s">
        <v>93</v>
      </c>
    </row>
    <row r="111" spans="1:16" ht="12.75">
      <c r="A111" t="s">
        <v>49</v>
      </c>
      <c s="34" t="s">
        <v>158</v>
      </c>
      <c s="34" t="s">
        <v>627</v>
      </c>
      <c s="35" t="s">
        <v>47</v>
      </c>
      <c s="6" t="s">
        <v>628</v>
      </c>
      <c s="36" t="s">
        <v>66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55</v>
      </c>
    </row>
    <row r="114" spans="1:5" ht="76.5">
      <c r="A114" t="s">
        <v>57</v>
      </c>
      <c r="E114" s="39" t="s">
        <v>629</v>
      </c>
    </row>
    <row r="115" spans="1:16" ht="12.75">
      <c r="A115" t="s">
        <v>49</v>
      </c>
      <c s="34" t="s">
        <v>161</v>
      </c>
      <c s="34" t="s">
        <v>630</v>
      </c>
      <c s="35" t="s">
        <v>47</v>
      </c>
      <c s="6" t="s">
        <v>631</v>
      </c>
      <c s="36" t="s">
        <v>61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55</v>
      </c>
    </row>
    <row r="118" spans="1:5" ht="12.75">
      <c r="A118" t="s">
        <v>57</v>
      </c>
      <c r="E118" s="39" t="s">
        <v>93</v>
      </c>
    </row>
    <row r="119" spans="1:16" ht="12.75">
      <c r="A119" t="s">
        <v>49</v>
      </c>
      <c s="34" t="s">
        <v>164</v>
      </c>
      <c s="34" t="s">
        <v>632</v>
      </c>
      <c s="35" t="s">
        <v>47</v>
      </c>
      <c s="6" t="s">
        <v>633</v>
      </c>
      <c s="36" t="s">
        <v>61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101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55</v>
      </c>
    </row>
    <row r="122" spans="1:5" ht="12.75">
      <c r="A122" t="s">
        <v>57</v>
      </c>
      <c r="E122" s="39" t="s">
        <v>93</v>
      </c>
    </row>
    <row r="123" spans="1:16" ht="12.75">
      <c r="A123" t="s">
        <v>49</v>
      </c>
      <c s="34" t="s">
        <v>169</v>
      </c>
      <c s="34" t="s">
        <v>634</v>
      </c>
      <c s="35" t="s">
        <v>47</v>
      </c>
      <c s="6" t="s">
        <v>635</v>
      </c>
      <c s="36" t="s">
        <v>61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55</v>
      </c>
    </row>
    <row r="126" spans="1:5" ht="12.75">
      <c r="A126" t="s">
        <v>57</v>
      </c>
      <c r="E126" s="39" t="s">
        <v>93</v>
      </c>
    </row>
    <row r="127" spans="1:16" ht="12.75">
      <c r="A127" t="s">
        <v>49</v>
      </c>
      <c s="34" t="s">
        <v>173</v>
      </c>
      <c s="34" t="s">
        <v>636</v>
      </c>
      <c s="35" t="s">
        <v>47</v>
      </c>
      <c s="6" t="s">
        <v>637</v>
      </c>
      <c s="36" t="s">
        <v>61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101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55</v>
      </c>
    </row>
    <row r="130" spans="1:5" ht="12.75">
      <c r="A130" t="s">
        <v>57</v>
      </c>
      <c r="E130" s="39" t="s">
        <v>93</v>
      </c>
    </row>
    <row r="131" spans="1:16" ht="12.75">
      <c r="A131" t="s">
        <v>49</v>
      </c>
      <c s="34" t="s">
        <v>177</v>
      </c>
      <c s="34" t="s">
        <v>638</v>
      </c>
      <c s="35" t="s">
        <v>47</v>
      </c>
      <c s="6" t="s">
        <v>639</v>
      </c>
      <c s="36" t="s">
        <v>61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101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55</v>
      </c>
    </row>
    <row r="134" spans="1:5" ht="12.75">
      <c r="A134" t="s">
        <v>57</v>
      </c>
      <c r="E134" s="39" t="s">
        <v>55</v>
      </c>
    </row>
    <row r="135" spans="1:16" ht="12.75">
      <c r="A135" t="s">
        <v>49</v>
      </c>
      <c s="34" t="s">
        <v>180</v>
      </c>
      <c s="34" t="s">
        <v>640</v>
      </c>
      <c s="35" t="s">
        <v>47</v>
      </c>
      <c s="6" t="s">
        <v>641</v>
      </c>
      <c s="36" t="s">
        <v>61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101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55</v>
      </c>
    </row>
    <row r="138" spans="1:5" ht="12.75">
      <c r="A138" t="s">
        <v>57</v>
      </c>
      <c r="E138" s="39" t="s">
        <v>93</v>
      </c>
    </row>
    <row r="139" spans="1:16" ht="12.75">
      <c r="A139" t="s">
        <v>49</v>
      </c>
      <c s="34" t="s">
        <v>184</v>
      </c>
      <c s="34" t="s">
        <v>642</v>
      </c>
      <c s="35" t="s">
        <v>47</v>
      </c>
      <c s="6" t="s">
        <v>643</v>
      </c>
      <c s="36" t="s">
        <v>61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101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55</v>
      </c>
    </row>
    <row r="142" spans="1:5" ht="12.75">
      <c r="A142" t="s">
        <v>57</v>
      </c>
      <c r="E142" s="39" t="s">
        <v>93</v>
      </c>
    </row>
    <row r="143" spans="1:16" ht="12.75">
      <c r="A143" t="s">
        <v>49</v>
      </c>
      <c s="34" t="s">
        <v>187</v>
      </c>
      <c s="34" t="s">
        <v>644</v>
      </c>
      <c s="35" t="s">
        <v>47</v>
      </c>
      <c s="6" t="s">
        <v>645</v>
      </c>
      <c s="36" t="s">
        <v>61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101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55</v>
      </c>
    </row>
    <row r="146" spans="1:5" ht="12.75">
      <c r="A146" t="s">
        <v>57</v>
      </c>
      <c r="E146" s="39" t="s">
        <v>93</v>
      </c>
    </row>
    <row r="147" spans="1:16" ht="12.75">
      <c r="A147" t="s">
        <v>49</v>
      </c>
      <c s="34" t="s">
        <v>191</v>
      </c>
      <c s="34" t="s">
        <v>646</v>
      </c>
      <c s="35" t="s">
        <v>47</v>
      </c>
      <c s="6" t="s">
        <v>647</v>
      </c>
      <c s="36" t="s">
        <v>351</v>
      </c>
      <c s="37">
        <v>48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101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55</v>
      </c>
    </row>
    <row r="150" spans="1:5" ht="12.75">
      <c r="A150" t="s">
        <v>57</v>
      </c>
      <c r="E150" s="39" t="s">
        <v>93</v>
      </c>
    </row>
    <row r="151" spans="1:16" ht="12.75">
      <c r="A151" t="s">
        <v>49</v>
      </c>
      <c s="34" t="s">
        <v>194</v>
      </c>
      <c s="34" t="s">
        <v>648</v>
      </c>
      <c s="35" t="s">
        <v>47</v>
      </c>
      <c s="6" t="s">
        <v>205</v>
      </c>
      <c s="36" t="s">
        <v>92</v>
      </c>
      <c s="37">
        <v>25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101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55</v>
      </c>
    </row>
    <row r="154" spans="1:5" ht="51">
      <c r="A154" t="s">
        <v>57</v>
      </c>
      <c r="E154" s="39" t="s">
        <v>206</v>
      </c>
    </row>
    <row r="155" spans="1:16" ht="12.75">
      <c r="A155" t="s">
        <v>49</v>
      </c>
      <c s="34" t="s">
        <v>197</v>
      </c>
      <c s="34" t="s">
        <v>649</v>
      </c>
      <c s="35" t="s">
        <v>47</v>
      </c>
      <c s="6" t="s">
        <v>650</v>
      </c>
      <c s="36" t="s">
        <v>61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55</v>
      </c>
    </row>
    <row r="158" spans="1:5" ht="12.75">
      <c r="A158" t="s">
        <v>57</v>
      </c>
      <c r="E158" s="39" t="s">
        <v>651</v>
      </c>
    </row>
    <row r="159" spans="1:13" ht="12.75">
      <c r="A159" t="s">
        <v>46</v>
      </c>
      <c r="C159" s="31" t="s">
        <v>26</v>
      </c>
      <c r="E159" s="33" t="s">
        <v>347</v>
      </c>
      <c r="J159" s="32">
        <f>0</f>
      </c>
      <c s="32">
        <f>0</f>
      </c>
      <c s="32">
        <f>0+L160+L164+L168+L172</f>
      </c>
      <c s="32">
        <f>0+M160+M164+M168+M172</f>
      </c>
    </row>
    <row r="160" spans="1:16" ht="12.75">
      <c r="A160" t="s">
        <v>49</v>
      </c>
      <c s="34" t="s">
        <v>200</v>
      </c>
      <c s="34" t="s">
        <v>652</v>
      </c>
      <c s="35" t="s">
        <v>47</v>
      </c>
      <c s="6" t="s">
        <v>653</v>
      </c>
      <c s="36" t="s">
        <v>61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55</v>
      </c>
    </row>
    <row r="163" spans="1:5" ht="12.75">
      <c r="A163" t="s">
        <v>57</v>
      </c>
      <c r="E163" s="39" t="s">
        <v>55</v>
      </c>
    </row>
    <row r="164" spans="1:16" ht="12.75">
      <c r="A164" t="s">
        <v>49</v>
      </c>
      <c s="34" t="s">
        <v>203</v>
      </c>
      <c s="34" t="s">
        <v>349</v>
      </c>
      <c s="35" t="s">
        <v>47</v>
      </c>
      <c s="6" t="s">
        <v>350</v>
      </c>
      <c s="36" t="s">
        <v>351</v>
      </c>
      <c s="37">
        <v>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55</v>
      </c>
    </row>
    <row r="167" spans="1:5" ht="12.75">
      <c r="A167" t="s">
        <v>57</v>
      </c>
      <c r="E167" s="39" t="s">
        <v>352</v>
      </c>
    </row>
    <row r="168" spans="1:16" ht="12.75">
      <c r="A168" t="s">
        <v>49</v>
      </c>
      <c s="34" t="s">
        <v>207</v>
      </c>
      <c s="34" t="s">
        <v>365</v>
      </c>
      <c s="35" t="s">
        <v>47</v>
      </c>
      <c s="6" t="s">
        <v>366</v>
      </c>
      <c s="36" t="s">
        <v>351</v>
      </c>
      <c s="37">
        <v>18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101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55</v>
      </c>
    </row>
    <row r="171" spans="1:5" ht="12.75">
      <c r="A171" t="s">
        <v>57</v>
      </c>
      <c r="E171" s="39" t="s">
        <v>93</v>
      </c>
    </row>
    <row r="172" spans="1:16" ht="12.75">
      <c r="A172" t="s">
        <v>49</v>
      </c>
      <c s="34" t="s">
        <v>211</v>
      </c>
      <c s="34" t="s">
        <v>374</v>
      </c>
      <c s="35" t="s">
        <v>47</v>
      </c>
      <c s="6" t="s">
        <v>375</v>
      </c>
      <c s="36" t="s">
        <v>351</v>
      </c>
      <c s="37">
        <v>32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55</v>
      </c>
    </row>
    <row r="175" spans="1:5" ht="63.75">
      <c r="A175" t="s">
        <v>57</v>
      </c>
      <c r="E175" s="39" t="s">
        <v>376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